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4"/>
  </bookViews>
  <sheets>
    <sheet name="UVOD" sheetId="1" r:id="rId1"/>
    <sheet name="CAST_I_1_PRIJMY" sheetId="2" r:id="rId2"/>
    <sheet name="CAST_I_1_VYDAVKY" sheetId="3" r:id="rId3"/>
    <sheet name="CAST_I_2_PRIJMY" sheetId="4" r:id="rId4"/>
    <sheet name="CAST_I_2_VYDAVKY" sheetId="5" r:id="rId5"/>
    <sheet name="CAST_II_PRIJMY" sheetId="6" r:id="rId6"/>
    <sheet name="CAST_II_VYDAVKY" sheetId="7" r:id="rId7"/>
    <sheet name="REKAPITULÁCIA" sheetId="8" r:id="rId8"/>
    <sheet name="Hárok8" sheetId="9" r:id="rId9"/>
    <sheet name="Hárok7" sheetId="10" r:id="rId10"/>
    <sheet name="Hárok6" sheetId="11" r:id="rId11"/>
    <sheet name="Hárok5" sheetId="12" r:id="rId12"/>
    <sheet name="Hárok4" sheetId="13" r:id="rId13"/>
    <sheet name="Hárok3" sheetId="14" r:id="rId14"/>
    <sheet name="CAST_III_VYDAVKY" sheetId="15" r:id="rId15"/>
    <sheet name="PARAM" sheetId="16" r:id="rId16"/>
    <sheet name="Správa o kompatibilite" sheetId="17" r:id="rId17"/>
    <sheet name="Správa o kompatibilite (1)" sheetId="18" r:id="rId18"/>
    <sheet name="Správa o kompatibilite (2)" sheetId="19" r:id="rId19"/>
  </sheets>
  <definedNames>
    <definedName name="_xlnm.Print_Titles" localSheetId="1">'CAST_I_1_PRIJMY'!$3:$5</definedName>
    <definedName name="_xlnm.Print_Titles" localSheetId="2">'CAST_I_1_VYDAVKY'!$4:$6</definedName>
    <definedName name="_xlnm.Print_Titles" localSheetId="3">'CAST_I_2_PRIJMY'!$4:$6</definedName>
    <definedName name="_xlnm.Print_Titles" localSheetId="4">'CAST_I_2_VYDAVKY'!$4:$6</definedName>
    <definedName name="_xlnm.Print_Titles" localSheetId="5">'CAST_II_PRIJMY'!$3:$5</definedName>
    <definedName name="_xlnm.Print_Titles" localSheetId="6">'CAST_II_VYDAVKY'!$4:$6</definedName>
    <definedName name="_xlnm.Print_Area" localSheetId="1">'CAST_I_1_PRIJMY'!$A$1:$O$41</definedName>
    <definedName name="_xlnm.Print_Area" localSheetId="2">'CAST_I_1_VYDAVKY'!$A$4:$P$174</definedName>
    <definedName name="_xlnm.Print_Area" localSheetId="3">'CAST_I_2_PRIJMY'!$A$1:$P$24</definedName>
    <definedName name="_xlnm.Print_Area" localSheetId="4">'CAST_I_2_VYDAVKY'!$A$1:$S$29</definedName>
    <definedName name="_xlnm.Print_Area" localSheetId="5">'CAST_II_PRIJMY'!$A$1:$N$14</definedName>
    <definedName name="_xlnm.Print_Area" localSheetId="6">'CAST_II_VYDAVKY'!$A$2:$Q$13</definedName>
  </definedNames>
  <calcPr fullCalcOnLoad="1"/>
</workbook>
</file>

<file path=xl/comments7.xml><?xml version="1.0" encoding="utf-8"?>
<comments xmlns="http://schemas.openxmlformats.org/spreadsheetml/2006/main">
  <authors>
    <author>PETRUŠKOVÁ Iveta</author>
  </authors>
  <commentList>
    <comment ref="A1" authorId="0">
      <text>
        <r>
          <rPr>
            <b/>
            <sz val="9"/>
            <rFont val="Segoe UI"/>
            <family val="2"/>
          </rPr>
          <t>PETRUŠKOVÁ Iveta: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<sst xmlns="http://schemas.openxmlformats.org/spreadsheetml/2006/main" count="1301" uniqueCount="416">
  <si>
    <t>IČO</t>
  </si>
  <si>
    <t>Mesiac</t>
  </si>
  <si>
    <t>Rok</t>
  </si>
  <si>
    <t xml:space="preserve">Kód okresu </t>
  </si>
  <si>
    <t xml:space="preserve">Kód obce </t>
  </si>
  <si>
    <t>00319902</t>
  </si>
  <si>
    <t>605</t>
  </si>
  <si>
    <t>518387</t>
  </si>
  <si>
    <t>Názov subjektu verejnej správy</t>
  </si>
  <si>
    <t>MESTO  DUDINCE</t>
  </si>
  <si>
    <t/>
  </si>
  <si>
    <t xml:space="preserve">Právna forma </t>
  </si>
  <si>
    <t>Mesto</t>
  </si>
  <si>
    <t xml:space="preserve">Sídlo </t>
  </si>
  <si>
    <t>Ulica a číslo</t>
  </si>
  <si>
    <t>PSČ</t>
  </si>
  <si>
    <t>Názov obce</t>
  </si>
  <si>
    <t>Dudince</t>
  </si>
  <si>
    <t>Smerové číslo telefónu</t>
  </si>
  <si>
    <t>Číslo telefónu</t>
  </si>
  <si>
    <t>Číslo faxu</t>
  </si>
  <si>
    <t>e-mailová adresa</t>
  </si>
  <si>
    <t xml:space="preserve">                                                                                                                       Podpisový záznam štatutárneho orgánu                                                                                             alebo člena štatutárneho orgánu                                                             subjektu verejnej správy:</t>
  </si>
  <si>
    <t>Časť I. Príjmy a výdavky rozpočtu subjektu verejnej správy</t>
  </si>
  <si>
    <t>Bežný rozpočet</t>
  </si>
  <si>
    <t>Zdroj</t>
  </si>
  <si>
    <t>Položka</t>
  </si>
  <si>
    <t>Podpoložka</t>
  </si>
  <si>
    <t>Názov</t>
  </si>
  <si>
    <t>Skutočnosť k 30.9.2015</t>
  </si>
  <si>
    <t>a</t>
  </si>
  <si>
    <t>b</t>
  </si>
  <si>
    <t>c</t>
  </si>
  <si>
    <t>d</t>
  </si>
  <si>
    <t>2</t>
  </si>
  <si>
    <t>3</t>
  </si>
  <si>
    <t xml:space="preserve">111 </t>
  </si>
  <si>
    <t>312</t>
  </si>
  <si>
    <t>001</t>
  </si>
  <si>
    <t xml:space="preserve">41  </t>
  </si>
  <si>
    <t>111</t>
  </si>
  <si>
    <t>003</t>
  </si>
  <si>
    <t>Výnos dane z príjmov poukázaný územnej samospráve</t>
  </si>
  <si>
    <t>121</t>
  </si>
  <si>
    <t>Daň z pozemkov</t>
  </si>
  <si>
    <t>002</t>
  </si>
  <si>
    <t>Daň zo stavieb</t>
  </si>
  <si>
    <t>Daň z bytov</t>
  </si>
  <si>
    <t>133</t>
  </si>
  <si>
    <t>Daň za psa</t>
  </si>
  <si>
    <t>004</t>
  </si>
  <si>
    <t>006</t>
  </si>
  <si>
    <t>Daň za ubytovanie</t>
  </si>
  <si>
    <t>013</t>
  </si>
  <si>
    <t>212</t>
  </si>
  <si>
    <t>Príjmy z prenajatých pozemkov</t>
  </si>
  <si>
    <t>Príjmy z prenajatých strojov, prístrojov, zariadení, techniky a náradia</t>
  </si>
  <si>
    <t>221</t>
  </si>
  <si>
    <t>Ostatné administratívne poplatky</t>
  </si>
  <si>
    <t>223</t>
  </si>
  <si>
    <t xml:space="preserve">   </t>
  </si>
  <si>
    <t>292</t>
  </si>
  <si>
    <t>008</t>
  </si>
  <si>
    <t>Príjmy z odvodov z hazardných hier a iných podobných hier</t>
  </si>
  <si>
    <t>311</t>
  </si>
  <si>
    <t>Úhrn</t>
  </si>
  <si>
    <t xml:space="preserve">1.2. Výdavky </t>
  </si>
  <si>
    <t>Oddiel</t>
  </si>
  <si>
    <t>Skupina</t>
  </si>
  <si>
    <t>Trieda</t>
  </si>
  <si>
    <t>Podtrieda</t>
  </si>
  <si>
    <t>e</t>
  </si>
  <si>
    <t>f</t>
  </si>
  <si>
    <t>g</t>
  </si>
  <si>
    <t>i</t>
  </si>
  <si>
    <t>1</t>
  </si>
  <si>
    <t>01</t>
  </si>
  <si>
    <t xml:space="preserve"> </t>
  </si>
  <si>
    <t>611</t>
  </si>
  <si>
    <t>6</t>
  </si>
  <si>
    <t>0</t>
  </si>
  <si>
    <t>631</t>
  </si>
  <si>
    <t>Cestovné náhrady - tuzemské</t>
  </si>
  <si>
    <t>632</t>
  </si>
  <si>
    <t>633</t>
  </si>
  <si>
    <t>Všeobecný materiál</t>
  </si>
  <si>
    <t xml:space="preserve">Reprezentačné </t>
  </si>
  <si>
    <t>634</t>
  </si>
  <si>
    <t>637</t>
  </si>
  <si>
    <t>06</t>
  </si>
  <si>
    <t>614</t>
  </si>
  <si>
    <t>Odmeny</t>
  </si>
  <si>
    <t>Vodné, stočné</t>
  </si>
  <si>
    <t>635</t>
  </si>
  <si>
    <t>Rutinná a štandardná údržba výpočtovej techniky</t>
  </si>
  <si>
    <t>636</t>
  </si>
  <si>
    <t>Propagácia, reklama a inzercia</t>
  </si>
  <si>
    <t>Prídel do sociálneho fondu</t>
  </si>
  <si>
    <t>641</t>
  </si>
  <si>
    <t>642</t>
  </si>
  <si>
    <t>Transfery na členské príspevky</t>
  </si>
  <si>
    <t>644</t>
  </si>
  <si>
    <t>7</t>
  </si>
  <si>
    <t>651</t>
  </si>
  <si>
    <t>03</t>
  </si>
  <si>
    <t>04</t>
  </si>
  <si>
    <t>5</t>
  </si>
  <si>
    <t>05</t>
  </si>
  <si>
    <t>4</t>
  </si>
  <si>
    <t>08</t>
  </si>
  <si>
    <t>10</t>
  </si>
  <si>
    <t>Kapitálový rozpočet</t>
  </si>
  <si>
    <t>322</t>
  </si>
  <si>
    <t>717</t>
  </si>
  <si>
    <t>Časť II. Finančné operácie subjektu verejnej správy a pohyby na mimorozpočtových účtoch štátnych rozpočtových organizácií</t>
  </si>
  <si>
    <t>2.1. Príjmové operácie</t>
  </si>
  <si>
    <t>821</t>
  </si>
  <si>
    <t xml:space="preserve">Časť III. Podnikateľská činnosť subjektu verejnej správy, príjmy a výdavky zariadení školského stravovania a iné nerozpočtované príjmy a výdavky  </t>
  </si>
  <si>
    <t>3.2. Výdavky</t>
  </si>
  <si>
    <t>CAST_I_1_PRIJMY</t>
  </si>
  <si>
    <t>CAST_I_1_VYDAVKY</t>
  </si>
  <si>
    <t>CAST_I_2_PRIJMY</t>
  </si>
  <si>
    <t>CAST_I_2_VYDAVKY</t>
  </si>
  <si>
    <t>CAST_II_PRIJMY</t>
  </si>
  <si>
    <t>CAST_II_VYDAVKY</t>
  </si>
  <si>
    <t>CAST_III_PRIJMY</t>
  </si>
  <si>
    <t>CAST_III_VYDAVKY</t>
  </si>
  <si>
    <t>POCET_RIADKOV</t>
  </si>
  <si>
    <t>POCET_STLPCOV</t>
  </si>
  <si>
    <t>POCET_RIADKOV_HLAVICKY</t>
  </si>
  <si>
    <t>(v eurách)</t>
  </si>
  <si>
    <t>Rozpočet</t>
  </si>
  <si>
    <t>41</t>
  </si>
  <si>
    <t>233</t>
  </si>
  <si>
    <t>Školenia,kurzy,semináre,porady,konferencie</t>
  </si>
  <si>
    <t>Poplatky a odvody banke</t>
  </si>
  <si>
    <t>Údržba kanalizácie</t>
  </si>
  <si>
    <t>Deratizácia, dezinsekcia mesta</t>
  </si>
  <si>
    <t>El. energia - náj. byty</t>
  </si>
  <si>
    <t>Údržba nájomných bytov</t>
  </si>
  <si>
    <t>Vianočná výzdoba, osvetlenie</t>
  </si>
  <si>
    <t>716</t>
  </si>
  <si>
    <t>Interiérové vybavenie AB</t>
  </si>
  <si>
    <t>Výpočtová technika AB</t>
  </si>
  <si>
    <t>Všeobecný materiál AB</t>
  </si>
  <si>
    <t>Rutinná a štandardná údržba AB</t>
  </si>
  <si>
    <t>Stravovanie zamestnancov</t>
  </si>
  <si>
    <t>Odmeny a príspevky - poslanci</t>
  </si>
  <si>
    <t>Špeciálne služby (audit)</t>
  </si>
  <si>
    <t>Poistenie (Iveco, Avia)</t>
  </si>
  <si>
    <t>Vodné, stočné - náj. byty</t>
  </si>
  <si>
    <t>Rutinná a štandardná údržba budov, objektov alebo ich častí (šport.štadióna, ihrísk)</t>
  </si>
  <si>
    <t>Energie cintoríny</t>
  </si>
  <si>
    <t>Rutinná a štandardná údržba cintorína, domu sm.</t>
  </si>
  <si>
    <t xml:space="preserve">Zájazd </t>
  </si>
  <si>
    <t>620</t>
  </si>
  <si>
    <t>R</t>
  </si>
  <si>
    <t>O</t>
  </si>
  <si>
    <t>Z</t>
  </si>
  <si>
    <t>P</t>
  </si>
  <si>
    <t>Č</t>
  </si>
  <si>
    <t>E</t>
  </si>
  <si>
    <t>T</t>
  </si>
  <si>
    <t>Daň za nevýherné hracie automaty</t>
  </si>
  <si>
    <t>Palivo, mazivá, oleje C5, Renault, Kia Optima</t>
  </si>
  <si>
    <t>Servis, údržba, opravy C5, Renault, Kia Optima</t>
  </si>
  <si>
    <t>Knihy,časopisy,noviny</t>
  </si>
  <si>
    <t>Karty, dialničné známky, poplatky</t>
  </si>
  <si>
    <t>Splácanie úrokov v tuzemsku banke - ŠFRB</t>
  </si>
  <si>
    <t>Palivo, mazivá, oleje, špeciálne kvapaliny - hasiči</t>
  </si>
  <si>
    <t>Všeobecný materiál - hasiči</t>
  </si>
  <si>
    <t>Vodné, stočné - has. Zbrojnica</t>
  </si>
  <si>
    <t>ekonom@dudince-mesto.sk</t>
  </si>
  <si>
    <t>Štúdie, expertízy, posudky, odhad</t>
  </si>
  <si>
    <t>962 71</t>
  </si>
  <si>
    <t>Okružná 212/3</t>
  </si>
  <si>
    <t>CELKOVÉ PRÍJMY</t>
  </si>
  <si>
    <t>CELKOVÉ VÝDAVKY</t>
  </si>
  <si>
    <t>Tuzemské bežné transfery v rámci VS zo ŠR  preneseného výkonu štátnej správy</t>
  </si>
  <si>
    <t>Skutočnosť</t>
  </si>
  <si>
    <t>650</t>
  </si>
  <si>
    <t>120</t>
  </si>
  <si>
    <t>Kategória</t>
  </si>
  <si>
    <t>Dane z majetku</t>
  </si>
  <si>
    <t>130</t>
  </si>
  <si>
    <t>Dane za tovary a služby</t>
  </si>
  <si>
    <t>220</t>
  </si>
  <si>
    <t>Príjmy z podnikania a vlastníctva majetku</t>
  </si>
  <si>
    <t>210</t>
  </si>
  <si>
    <t>Administratívne poplatky a iné poplatky a platby</t>
  </si>
  <si>
    <t>290</t>
  </si>
  <si>
    <t>Iné nedaňové príjmy</t>
  </si>
  <si>
    <t>310</t>
  </si>
  <si>
    <t>Tuzemské bežné granty a transféry</t>
  </si>
  <si>
    <t>610</t>
  </si>
  <si>
    <t>Mzdy, platy a ostatné osobné vyrovnania</t>
  </si>
  <si>
    <t>630</t>
  </si>
  <si>
    <t>Tovary a služby</t>
  </si>
  <si>
    <t>640</t>
  </si>
  <si>
    <t>Bežné transféry</t>
  </si>
  <si>
    <t xml:space="preserve">Splácanie úrokov a ostatné platby súvisiace s úverom </t>
  </si>
  <si>
    <t xml:space="preserve">Tuzemské kapitálové granty transfery </t>
  </si>
  <si>
    <t>Kapitálové príjmy</t>
  </si>
  <si>
    <t>710</t>
  </si>
  <si>
    <t>Obstarávanie kapitálových aktív</t>
  </si>
  <si>
    <t>Predpoklad</t>
  </si>
  <si>
    <t>Rozpočet platný 2018.xls - správa o kompatibilite</t>
  </si>
  <si>
    <t>Spustiť v 06.12.2018 14:57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</si>
  <si>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</si>
  <si>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</si>
  <si>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</si>
  <si>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</si>
  <si>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</si>
  <si>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</si>
  <si>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Splátka úveru Slovenskej sporiteľni</t>
  </si>
  <si>
    <t>612</t>
  </si>
  <si>
    <t>Príplatky</t>
  </si>
  <si>
    <t>Transfery na činnosť CVČ,</t>
  </si>
  <si>
    <t>454</t>
  </si>
  <si>
    <t>Prenesený výkon štátnej správy</t>
  </si>
  <si>
    <t xml:space="preserve">Splácanie tuzemskej  istiny z bankových úverov dlhodobých ŠFRB </t>
  </si>
  <si>
    <t>Príjem z predaja kapitálových aktivít</t>
  </si>
  <si>
    <t>627</t>
  </si>
  <si>
    <t>Príspevky do doplnkových dôchodkových poisťovní</t>
  </si>
  <si>
    <t>Poistné, odvody do poisťovní</t>
  </si>
  <si>
    <t>Poistenie motorových vozidiel</t>
  </si>
  <si>
    <t>Všeobecné služby dodavateľským spôsobom</t>
  </si>
  <si>
    <t>Poistenie majetku</t>
  </si>
  <si>
    <t>Rutinná a štandardná údržba prevádzkových strojov,prístrojov,zariadení (výťahov,kotlov DS)</t>
  </si>
  <si>
    <t>Rutinná a štandardná údržba budov, objektov alebo ich častí (dom služieb)</t>
  </si>
  <si>
    <t>Poistné a príspevok do poisťovní</t>
  </si>
  <si>
    <t>Bežné príjmy</t>
  </si>
  <si>
    <t>Finančné operácie</t>
  </si>
  <si>
    <t>Kateg.</t>
  </si>
  <si>
    <t>Progr.</t>
  </si>
  <si>
    <t xml:space="preserve">CELKOVÉ PRÍJMY
</t>
  </si>
  <si>
    <t>Bežné výdavky</t>
  </si>
  <si>
    <t>Kapitálové výdavky</t>
  </si>
  <si>
    <t>Finančné výdavky</t>
  </si>
  <si>
    <t>Poistné, odvody do poisťovní, DDP</t>
  </si>
  <si>
    <t>Príjmy z predaja pozemkov</t>
  </si>
  <si>
    <t>Cezhraničná spolupráca - Slnečná lúka</t>
  </si>
  <si>
    <t>71</t>
  </si>
  <si>
    <t>11GA</t>
  </si>
  <si>
    <t>Prijaté finančné zábezpeky</t>
  </si>
  <si>
    <t>442</t>
  </si>
  <si>
    <t xml:space="preserve">Odmeny pracovníkov mimopracovného pomeru </t>
  </si>
  <si>
    <t>Splácanie úrokov z úveru v SLSP</t>
  </si>
  <si>
    <t>Rutinná a štandardná údržba prevádzkových strojov,prístrojov,zariadení,techniky</t>
  </si>
  <si>
    <t>Splátka preklenovacieho úveru VUB</t>
  </si>
  <si>
    <t xml:space="preserve">Stravovanie zamestnancov </t>
  </si>
  <si>
    <t>Údržba ciest a chodníkov</t>
  </si>
  <si>
    <t>713</t>
  </si>
  <si>
    <t>Výstavba závlahového systému - ihrisko</t>
  </si>
  <si>
    <t>Servis, údržba, opravy hasičských vozidiel</t>
  </si>
  <si>
    <t>Príspevok na stravovanie dôchodcov</t>
  </si>
  <si>
    <t>Rutinná a štandardná údržba miestneho rozhlasu</t>
  </si>
  <si>
    <t>Poplatky a platby za predaj výrobkov, tovarov a služieb, energie</t>
  </si>
  <si>
    <t>Poplatky za stravné v Spojenej škole,predaj služieb v SŠ</t>
  </si>
  <si>
    <t>Transfery pre činnosť z mládežov</t>
  </si>
  <si>
    <t>Spojená škola Dudince - originálne kompetencie</t>
  </si>
  <si>
    <t>Spojená škola Dudince - prenesené kompetencie</t>
  </si>
  <si>
    <t xml:space="preserve">Skutočnosť </t>
  </si>
  <si>
    <t>Tuzemské bežné granty</t>
  </si>
  <si>
    <t>rozpočet 2021.xls - správa o kompatibilite</t>
  </si>
  <si>
    <t>Spustiť v 23.10.2020 9:42</t>
  </si>
  <si>
    <t xml:space="preserve">Všeobecný materiál  </t>
  </si>
  <si>
    <t xml:space="preserve">Zo štátneho rozpočtu </t>
  </si>
  <si>
    <t>332</t>
  </si>
  <si>
    <t>Spustiť v 23.10.2020 13:17</t>
  </si>
  <si>
    <t>Príjmy z prenajatých nebytových priestorov</t>
  </si>
  <si>
    <t>08.4. Náboženské a iné spoločenské služby</t>
  </si>
  <si>
    <t>Energie adm. budova - el. energia</t>
  </si>
  <si>
    <t>Energie adm. budova - plyn</t>
  </si>
  <si>
    <t>Energie adm. budova - voda</t>
  </si>
  <si>
    <t>72j</t>
  </si>
  <si>
    <t>46</t>
  </si>
  <si>
    <t>72</t>
  </si>
  <si>
    <t>Rekonštrukcia Kultúrneho domu</t>
  </si>
  <si>
    <t>Stoková sieť IBV Dudince</t>
  </si>
  <si>
    <t>321</t>
  </si>
  <si>
    <t>Rekonštrukcia kultúrneho domu</t>
  </si>
  <si>
    <t>Nákup pozemku</t>
  </si>
  <si>
    <t>Projekt:Budovanie a zlepšenie techn.vybavenia učební v SŠ Dudince</t>
  </si>
  <si>
    <t xml:space="preserve">Uhrn    </t>
  </si>
  <si>
    <t>2.1. Výdavkové finančné  operácie</t>
  </si>
  <si>
    <t>Tarifný  plat</t>
  </si>
  <si>
    <t>Mimopracovné dohody</t>
  </si>
  <si>
    <t>Bežné transfery</t>
  </si>
  <si>
    <t>Transfer ŠKM</t>
  </si>
  <si>
    <t>Všeobecné služby (autorské práva,káblová televizia, poplatky  televízia )</t>
  </si>
  <si>
    <t>231</t>
  </si>
  <si>
    <t>Očakávaná
 skutočnosť</t>
  </si>
  <si>
    <t xml:space="preserve">1.1. Príjmy </t>
  </si>
  <si>
    <t>1. 1. Výdavky</t>
  </si>
  <si>
    <t>1.2. Príjmy</t>
  </si>
  <si>
    <t>Ochrané pracovné pomôcky</t>
  </si>
  <si>
    <t xml:space="preserve">Časť II. Finančné operácie </t>
  </si>
  <si>
    <t>012</t>
  </si>
  <si>
    <t>Prostriedky z predchádzajúcich rokov</t>
  </si>
  <si>
    <t>819</t>
  </si>
  <si>
    <t>Vrátené finančné zábezpeky</t>
  </si>
  <si>
    <t xml:space="preserve">Z dobropisov za elektrinu a plyn </t>
  </si>
  <si>
    <t>Telekomunikačné služby AB</t>
  </si>
  <si>
    <t xml:space="preserve">Poštové služby </t>
  </si>
  <si>
    <t>Nájomne za nájom budov, objektov (pošt.priečinok, káblovka</t>
  </si>
  <si>
    <t xml:space="preserve">sčítanie domov a bytov </t>
  </si>
  <si>
    <t>02</t>
  </si>
  <si>
    <t>Odvod zrážkovej vody</t>
  </si>
  <si>
    <t>02-FINANČNÉ A ROZPOČTOVÉ ZÁLEŽITOSTI :</t>
  </si>
  <si>
    <t>02 - Civilná ochrana :</t>
  </si>
  <si>
    <t>03-2 OCHRANA PRED POŹIARMI :</t>
  </si>
  <si>
    <t>04-VŠEOBECNÁ PRACOVNÁ OBLASŤ :</t>
  </si>
  <si>
    <t>04-CESTNÁ DOPRAVA :</t>
  </si>
  <si>
    <t>05-OCHRANA ŽIVOTNÉHO PROSTREDIA :</t>
  </si>
  <si>
    <t>06- Bývanie a občianska vybavennosť :</t>
  </si>
  <si>
    <t>06.4. - Verejné osvetlenie :</t>
  </si>
  <si>
    <t>06.6.Občianska vybavennosť inde neklasif.:</t>
  </si>
  <si>
    <t>08.1.Rekreačné a športové služby:</t>
  </si>
  <si>
    <t>08.2. Kultúrne služby :</t>
  </si>
  <si>
    <t>08.3.- Vysielacie a vydavateľské služby:</t>
  </si>
  <si>
    <t>Zber nebezpečného odpadu</t>
  </si>
  <si>
    <t>Zber kuchynského odpadu</t>
  </si>
  <si>
    <t>Palivo kosačky</t>
  </si>
  <si>
    <t>Vybavenie Domu smútku</t>
  </si>
  <si>
    <t>10.2. - S T A R O B A:</t>
  </si>
  <si>
    <t>711</t>
  </si>
  <si>
    <t xml:space="preserve">Príjmy z prenajatých bytových priestorov </t>
  </si>
  <si>
    <t>Príspevok na činnosť Spoločnej obecnej úrad.</t>
  </si>
  <si>
    <t xml:space="preserve">Odmeny a príspevky </t>
  </si>
  <si>
    <t>Spotreba Plynu</t>
  </si>
  <si>
    <t xml:space="preserve">Spotreba elek. Energie </t>
  </si>
  <si>
    <t>Elektrická energia a plyn  -zberný dvor</t>
  </si>
  <si>
    <t xml:space="preserve">Plyn, voda </t>
  </si>
  <si>
    <t>Knihy do knižnice</t>
  </si>
  <si>
    <t xml:space="preserve">Uloženie odpadu vrátane poplatkov </t>
  </si>
  <si>
    <t>Tarifný plat,osobnplat,zákl.plat,funk.plat.</t>
  </si>
  <si>
    <t>Splátka - Finančná výpomoc MF</t>
  </si>
  <si>
    <t xml:space="preserve">nájomné za nájom pôdy </t>
  </si>
  <si>
    <t>01-Všeobecné verejné služby :</t>
  </si>
  <si>
    <t xml:space="preserve">Tvorba fondu opráv v bytoch </t>
  </si>
  <si>
    <t xml:space="preserve">Príspevok pri narodení dieťaťa </t>
  </si>
  <si>
    <t>Elektr. energia  budovy v správe mesta</t>
  </si>
  <si>
    <t>Plyn   budovy v správe mesta</t>
  </si>
  <si>
    <t>Spojená škola - spolu:</t>
  </si>
  <si>
    <t xml:space="preserve"> Úhrn:</t>
  </si>
  <si>
    <t>315</t>
  </si>
  <si>
    <t>Transfer Dobrovoľný hasičský zbor</t>
  </si>
  <si>
    <t>Miestny poplatok za  komunálne odpady</t>
  </si>
  <si>
    <t>Očak. skutoč.</t>
  </si>
  <si>
    <t>811</t>
  </si>
  <si>
    <t xml:space="preserve">Očak.skut. </t>
  </si>
  <si>
    <t>Nájomne za nájom prevádzkových strojov,prístrojov,zariadení,techniky</t>
  </si>
  <si>
    <t>Dopravné značenie, materiál</t>
  </si>
  <si>
    <t xml:space="preserve">Údržba verejného osvetlenia </t>
  </si>
  <si>
    <t>Energie KD Merovce,fontána,slnečná lúka</t>
  </si>
  <si>
    <t>údržba školy</t>
  </si>
  <si>
    <t xml:space="preserve">Špeciálne služby </t>
  </si>
  <si>
    <t>materiálne vybavenie školy</t>
  </si>
  <si>
    <t>Rutinná a štandardná údržba budov, objektov alebo ich častí (KD Merovce, Amfik,Slnečná lúka</t>
  </si>
  <si>
    <t>Úhrn:</t>
  </si>
  <si>
    <t>Starostlivosť o nevládnych občanov</t>
  </si>
  <si>
    <t>Kontajnery a materiál</t>
  </si>
  <si>
    <t>Tarifný plat,osobnplat,zákl.plat,funk.plat.vrátane ich náhrad - zamestnanci MsÚ</t>
  </si>
  <si>
    <t>09.1. - Základná škola</t>
  </si>
  <si>
    <t>Nákup strojov, techniky-detské ihrisko</t>
  </si>
  <si>
    <t>Transfer z UPSVaR</t>
  </si>
  <si>
    <t>Mimopracovné dohody preplatené UPSVaR</t>
  </si>
  <si>
    <t>Očak.skut.</t>
  </si>
  <si>
    <t>Zber a odvoz KO</t>
  </si>
  <si>
    <t xml:space="preserve"> Spojená škola Dudince- vlastné príjmy</t>
  </si>
  <si>
    <t>Prevod finančných prostr. z rezervného fondu</t>
  </si>
  <si>
    <t>Príjmové operácie</t>
  </si>
  <si>
    <t>Vratenie nevyčerpaných prostr.-strava SŠ</t>
  </si>
  <si>
    <t>453</t>
  </si>
  <si>
    <t>Projektová dokumentácia Budova MU</t>
  </si>
  <si>
    <t>456</t>
  </si>
  <si>
    <t>Príjmy z fin. oprerácií - za ubytovanie oddídenca</t>
  </si>
  <si>
    <t>Projektová dokumentácia - most</t>
  </si>
  <si>
    <t>Nákup techniky -klbový nakladač,štiepkovač</t>
  </si>
  <si>
    <t xml:space="preserve">Rekonštrukcia zubnej ambulancie </t>
  </si>
  <si>
    <t>Chodníky v cintorínoch</t>
  </si>
  <si>
    <t>Rekonštrukcia strechy v Spojenej škole</t>
  </si>
  <si>
    <t>odmeny a príspevky</t>
  </si>
  <si>
    <t>03.1.0 - Policajné služby</t>
  </si>
  <si>
    <t>Tovar a služby</t>
  </si>
  <si>
    <t xml:space="preserve">Všeobecné služby </t>
  </si>
  <si>
    <t>06-Rozvoj obcí :</t>
  </si>
  <si>
    <t>Služby :</t>
  </si>
  <si>
    <t>NÁVRH</t>
  </si>
  <si>
    <t>Splácanie finančného lizingu /mot. Vozidlá/</t>
  </si>
  <si>
    <t>Projektová dokumentácia - odstavné plochy a rekonštrukcia komunikácií</t>
  </si>
  <si>
    <t>Projektová dokumentácia  zariadenia pre seniorov</t>
  </si>
  <si>
    <t>712</t>
  </si>
  <si>
    <t>Rekonštr. budovy na zariadenie pre seniorov</t>
  </si>
  <si>
    <t>Nákup budovy pošty</t>
  </si>
  <si>
    <t>Projektová dokumentácia - rekonštr. budovy MU</t>
  </si>
  <si>
    <t>Projektová dokumentácia - Areál ŠKM</t>
  </si>
  <si>
    <t>Projektová dok. - kanalizácia na ul. Nový rad</t>
  </si>
  <si>
    <t>513002</t>
  </si>
  <si>
    <t>514002</t>
  </si>
  <si>
    <t>Bankové úvery dlhodobé</t>
  </si>
  <si>
    <t>Ostatné úvery ŠFRB</t>
  </si>
  <si>
    <t>Rutinná a štandartná údržba</t>
  </si>
  <si>
    <t xml:space="preserve">Zber a odvoz drevnej a zelenej hmoty </t>
  </si>
  <si>
    <t>spevnenie miest. komun. -parkovisko pri garážach</t>
  </si>
  <si>
    <t>Stoková sieť , miestna kom.,osvetlenie- ul.Záhradná</t>
  </si>
  <si>
    <t>Mesta Dudince na rok 2024</t>
  </si>
  <si>
    <t>2024</t>
  </si>
  <si>
    <t>Vyvesený:     29. 11. 2023</t>
  </si>
  <si>
    <r>
      <t xml:space="preserve">                                                                                                                Zostavený dňa:       29. 11. 2023            Predkladá:                                                              </t>
    </r>
    <r>
      <rPr>
        <b/>
        <i/>
        <sz val="8"/>
        <color indexed="8"/>
        <rFont val="Arial"/>
        <family val="2"/>
      </rPr>
      <t xml:space="preserve">PaedDr. Dušan Strieborný, primátor </t>
    </r>
    <r>
      <rPr>
        <b/>
        <sz val="8"/>
        <color indexed="8"/>
        <rFont val="Arial"/>
        <family val="2"/>
      </rPr>
      <t xml:space="preserve">                                     </t>
    </r>
  </si>
  <si>
    <t>Rekapitulácia rozpočtu na rok 2024</t>
  </si>
  <si>
    <t>Zvesený:       14. 12. 2023</t>
  </si>
  <si>
    <t>Mimoriadny členský príspevok OOCR</t>
  </si>
  <si>
    <t>Členský príspevok OOCR</t>
  </si>
  <si>
    <t>Rekonštrukcia chodníkov a spevnených plôch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</si>
</sst>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 00"/>
    <numFmt numFmtId="181" formatCode="0.0"/>
    <numFmt numFmtId="182" formatCode="0.000"/>
    <numFmt numFmtId="183" formatCode="0\4\5"/>
    <numFmt numFmtId="184" formatCode="[$-41B]d\.\ mmmm\ yyyy"/>
    <numFmt numFmtId="185" formatCode="\P\r\a\vd\a;&quot;Pravda&quot;;&quot;Nepravda&quot;"/>
    <numFmt numFmtId="186" formatCode="[$€-2]\ #\ ##,000_);[Red]\([$¥€-2]\ #\ ##,000\)"/>
    <numFmt numFmtId="187" formatCode="#,##0\ [$€-1];[Red]\-#,##0\ [$€-1]"/>
    <numFmt numFmtId="188" formatCode="#,##0.00\ &quot;EUR&quot;"/>
    <numFmt numFmtId="189" formatCode="#,##0.00,\€"/>
    <numFmt numFmtId="190" formatCode="_-* #,##0.00\ [$€-1]_-;\-* #,##0.00\ [$€-1]_-;_-* &quot;-&quot;??\ [$€-1]_-;_-@_-"/>
    <numFmt numFmtId="191" formatCode="#,##0.00\ [$€-1];[Red]\-#,##0.00\ [$€-1]"/>
  </numFmts>
  <fonts count="75">
    <font>
      <sz val="10"/>
      <color indexed="8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3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60"/>
      <name val="Arial"/>
      <family val="2"/>
    </font>
    <font>
      <b/>
      <sz val="10"/>
      <color indexed="26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rgb="FFC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7" tint="0.7999799847602844"/>
      <name val="Arial"/>
      <family val="2"/>
    </font>
    <font>
      <sz val="10"/>
      <color theme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6"/>
      </right>
      <top style="thin">
        <color indexed="8"/>
      </top>
      <bottom style="thin">
        <color indexed="8"/>
      </bottom>
    </border>
    <border>
      <left>
        <color indexed="16"/>
      </left>
      <right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16"/>
      </right>
      <top>
        <color indexed="16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16"/>
      </right>
      <top style="thin">
        <color indexed="8"/>
      </top>
      <bottom>
        <color indexed="16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16"/>
      </left>
      <right style="thin">
        <color indexed="8"/>
      </right>
      <top>
        <color indexed="16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16"/>
      </left>
      <right>
        <color indexed="16"/>
      </right>
      <top style="thin">
        <color indexed="8"/>
      </top>
      <bottom>
        <color indexed="1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16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16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16"/>
      </left>
      <right style="thin">
        <color indexed="8"/>
      </right>
      <top style="thin">
        <color indexed="8"/>
      </top>
      <bottom>
        <color indexed="16"/>
      </bottom>
    </border>
    <border>
      <left>
        <color indexed="16"/>
      </left>
      <right style="thin">
        <color indexed="8"/>
      </right>
      <top>
        <color indexed="16"/>
      </top>
      <bottom>
        <color indexed="16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65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 vertical="justify"/>
      <protection/>
    </xf>
    <xf numFmtId="0" fontId="0" fillId="0" borderId="0" xfId="0" applyNumberFormat="1" applyFont="1" applyFill="1" applyBorder="1" applyAlignment="1" applyProtection="1">
      <alignment horizontal="left" vertical="justify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3" fontId="0" fillId="0" borderId="0" xfId="0" applyNumberForma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49" fontId="7" fillId="0" borderId="13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9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>
      <alignment/>
    </xf>
    <xf numFmtId="4" fontId="0" fillId="33" borderId="13" xfId="47" applyNumberFormat="1" applyFont="1" applyFill="1" applyBorder="1" applyAlignment="1">
      <alignment horizontal="righ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>
      <alignment horizontal="right" vertical="center"/>
    </xf>
    <xf numFmtId="4" fontId="3" fillId="33" borderId="13" xfId="0" applyNumberFormat="1" applyFont="1" applyFill="1" applyBorder="1" applyAlignment="1">
      <alignment/>
    </xf>
    <xf numFmtId="4" fontId="3" fillId="33" borderId="13" xfId="47" applyNumberFormat="1" applyFont="1" applyFill="1" applyBorder="1" applyAlignment="1">
      <alignment horizontal="right"/>
      <protection/>
    </xf>
    <xf numFmtId="0" fontId="3" fillId="33" borderId="13" xfId="0" applyNumberFormat="1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>
      <alignment horizontal="right"/>
    </xf>
    <xf numFmtId="4" fontId="0" fillId="33" borderId="13" xfId="0" applyNumberFormat="1" applyFont="1" applyFill="1" applyBorder="1" applyAlignment="1">
      <alignment/>
    </xf>
    <xf numFmtId="4" fontId="0" fillId="33" borderId="13" xfId="47" applyNumberFormat="1" applyFont="1" applyFill="1" applyBorder="1" applyAlignment="1">
      <alignment horizontal="right"/>
      <protection/>
    </xf>
    <xf numFmtId="0" fontId="0" fillId="33" borderId="13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>
      <alignment horizontal="right"/>
    </xf>
    <xf numFmtId="4" fontId="3" fillId="33" borderId="13" xfId="47" applyNumberFormat="1" applyFont="1" applyFill="1" applyBorder="1">
      <alignment/>
      <protection/>
    </xf>
    <xf numFmtId="4" fontId="0" fillId="33" borderId="13" xfId="0" applyNumberFormat="1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 applyProtection="1">
      <alignment/>
      <protection/>
    </xf>
    <xf numFmtId="0" fontId="0" fillId="33" borderId="22" xfId="0" applyNumberFormat="1" applyFont="1" applyFill="1" applyBorder="1" applyAlignment="1" applyProtection="1">
      <alignment/>
      <protection/>
    </xf>
    <xf numFmtId="0" fontId="0" fillId="33" borderId="23" xfId="0" applyNumberFormat="1" applyFont="1" applyFill="1" applyBorder="1" applyAlignment="1" applyProtection="1">
      <alignment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Fill="1" applyBorder="1" applyAlignment="1">
      <alignment/>
    </xf>
    <xf numFmtId="0" fontId="2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>
      <alignment/>
    </xf>
    <xf numFmtId="4" fontId="0" fillId="33" borderId="13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9" borderId="13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vertical="center" wrapText="1"/>
      <protection/>
    </xf>
    <xf numFmtId="4" fontId="8" fillId="33" borderId="24" xfId="0" applyNumberFormat="1" applyFont="1" applyFill="1" applyBorder="1" applyAlignment="1" applyProtection="1">
      <alignment vertical="center" wrapText="1"/>
      <protection/>
    </xf>
    <xf numFmtId="4" fontId="11" fillId="33" borderId="0" xfId="0" applyNumberFormat="1" applyFont="1" applyFill="1" applyAlignment="1">
      <alignment/>
    </xf>
    <xf numFmtId="190" fontId="0" fillId="0" borderId="0" xfId="0" applyNumberFormat="1" applyAlignment="1">
      <alignment/>
    </xf>
    <xf numFmtId="188" fontId="11" fillId="33" borderId="0" xfId="0" applyNumberFormat="1" applyFont="1" applyFill="1" applyAlignment="1">
      <alignment horizontal="center"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49" fontId="7" fillId="0" borderId="17" xfId="0" applyNumberFormat="1" applyFont="1" applyFill="1" applyBorder="1" applyAlignment="1" applyProtection="1">
      <alignment vertical="center" wrapText="1"/>
      <protection/>
    </xf>
    <xf numFmtId="0" fontId="3" fillId="33" borderId="22" xfId="0" applyNumberFormat="1" applyFont="1" applyFill="1" applyBorder="1" applyAlignment="1" applyProtection="1">
      <alignment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7" fillId="0" borderId="18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>
      <alignment horizontal="left"/>
    </xf>
    <xf numFmtId="0" fontId="3" fillId="7" borderId="26" xfId="0" applyNumberFormat="1" applyFont="1" applyFill="1" applyBorder="1" applyAlignment="1" applyProtection="1">
      <alignment horizontal="center" vertical="center"/>
      <protection/>
    </xf>
    <xf numFmtId="0" fontId="1" fillId="7" borderId="13" xfId="0" applyFont="1" applyFill="1" applyBorder="1" applyAlignment="1">
      <alignment/>
    </xf>
    <xf numFmtId="4" fontId="0" fillId="7" borderId="13" xfId="47" applyNumberFormat="1" applyFont="1" applyFill="1" applyBorder="1" applyAlignment="1">
      <alignment horizontal="right" vertical="center"/>
      <protection/>
    </xf>
    <xf numFmtId="4" fontId="3" fillId="7" borderId="13" xfId="47" applyNumberFormat="1" applyFont="1" applyFill="1" applyBorder="1" applyAlignment="1">
      <alignment horizontal="right"/>
      <protection/>
    </xf>
    <xf numFmtId="4" fontId="0" fillId="7" borderId="13" xfId="47" applyNumberFormat="1" applyFont="1" applyFill="1" applyBorder="1" applyAlignment="1">
      <alignment horizontal="right"/>
      <protection/>
    </xf>
    <xf numFmtId="4" fontId="3" fillId="7" borderId="13" xfId="47" applyNumberFormat="1" applyFont="1" applyFill="1" applyBorder="1">
      <alignment/>
      <protection/>
    </xf>
    <xf numFmtId="0" fontId="3" fillId="3" borderId="26" xfId="0" applyNumberFormat="1" applyFont="1" applyFill="1" applyBorder="1" applyAlignment="1" applyProtection="1">
      <alignment horizontal="center" vertical="center"/>
      <protection/>
    </xf>
    <xf numFmtId="0" fontId="1" fillId="3" borderId="13" xfId="0" applyFont="1" applyFill="1" applyBorder="1" applyAlignment="1">
      <alignment/>
    </xf>
    <xf numFmtId="4" fontId="0" fillId="3" borderId="13" xfId="47" applyNumberFormat="1" applyFont="1" applyFill="1" applyBorder="1" applyAlignment="1">
      <alignment horizontal="right" vertical="center"/>
      <protection/>
    </xf>
    <xf numFmtId="4" fontId="3" fillId="3" borderId="13" xfId="47" applyNumberFormat="1" applyFont="1" applyFill="1" applyBorder="1" applyAlignment="1">
      <alignment horizontal="right"/>
      <protection/>
    </xf>
    <xf numFmtId="4" fontId="0" fillId="3" borderId="13" xfId="47" applyNumberFormat="1" applyFont="1" applyFill="1" applyBorder="1" applyAlignment="1">
      <alignment horizontal="right"/>
      <protection/>
    </xf>
    <xf numFmtId="4" fontId="3" fillId="3" borderId="13" xfId="47" applyNumberFormat="1" applyFont="1" applyFill="1" applyBorder="1">
      <alignment/>
      <protection/>
    </xf>
    <xf numFmtId="49" fontId="2" fillId="0" borderId="27" xfId="0" applyNumberFormat="1" applyFont="1" applyFill="1" applyBorder="1" applyAlignment="1" applyProtection="1">
      <alignment vertical="center" wrapText="1"/>
      <protection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" fontId="3" fillId="33" borderId="0" xfId="0" applyNumberFormat="1" applyFont="1" applyFill="1" applyBorder="1" applyAlignment="1">
      <alignment/>
    </xf>
    <xf numFmtId="4" fontId="3" fillId="7" borderId="13" xfId="0" applyNumberFormat="1" applyFont="1" applyFill="1" applyBorder="1" applyAlignment="1">
      <alignment/>
    </xf>
    <xf numFmtId="0" fontId="3" fillId="7" borderId="13" xfId="0" applyNumberFormat="1" applyFont="1" applyFill="1" applyBorder="1" applyAlignment="1" applyProtection="1">
      <alignment horizontal="center" vertical="center"/>
      <protection/>
    </xf>
    <xf numFmtId="4" fontId="0" fillId="7" borderId="13" xfId="0" applyNumberFormat="1" applyFont="1" applyFill="1" applyBorder="1" applyAlignment="1">
      <alignment horizontal="right"/>
    </xf>
    <xf numFmtId="4" fontId="3" fillId="7" borderId="13" xfId="0" applyNumberFormat="1" applyFont="1" applyFill="1" applyBorder="1" applyAlignment="1">
      <alignment horizontal="right"/>
    </xf>
    <xf numFmtId="4" fontId="0" fillId="7" borderId="13" xfId="0" applyNumberFormat="1" applyFont="1" applyFill="1" applyBorder="1" applyAlignment="1" applyProtection="1">
      <alignment horizontal="right"/>
      <protection/>
    </xf>
    <xf numFmtId="0" fontId="7" fillId="7" borderId="13" xfId="0" applyNumberFormat="1" applyFont="1" applyFill="1" applyBorder="1" applyAlignment="1" applyProtection="1">
      <alignment horizontal="center"/>
      <protection/>
    </xf>
    <xf numFmtId="0" fontId="0" fillId="7" borderId="13" xfId="0" applyFill="1" applyBorder="1" applyAlignment="1">
      <alignment/>
    </xf>
    <xf numFmtId="4" fontId="0" fillId="7" borderId="13" xfId="0" applyNumberFormat="1" applyFont="1" applyFill="1" applyBorder="1" applyAlignment="1">
      <alignment/>
    </xf>
    <xf numFmtId="0" fontId="0" fillId="33" borderId="22" xfId="0" applyNumberFormat="1" applyFont="1" applyFill="1" applyBorder="1" applyAlignment="1" applyProtection="1">
      <alignment/>
      <protection/>
    </xf>
    <xf numFmtId="4" fontId="0" fillId="7" borderId="22" xfId="0" applyNumberFormat="1" applyFont="1" applyFill="1" applyBorder="1" applyAlignment="1">
      <alignment/>
    </xf>
    <xf numFmtId="179" fontId="3" fillId="7" borderId="13" xfId="0" applyNumberFormat="1" applyFont="1" applyFill="1" applyBorder="1" applyAlignment="1" applyProtection="1">
      <alignment horizontal="right"/>
      <protection/>
    </xf>
    <xf numFmtId="188" fontId="0" fillId="0" borderId="0" xfId="0" applyNumberFormat="1" applyAlignment="1">
      <alignment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33" borderId="28" xfId="0" applyNumberFormat="1" applyFont="1" applyFill="1" applyBorder="1" applyAlignment="1" applyProtection="1">
      <alignment horizontal="center" vertical="center" wrapText="1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49" fontId="66" fillId="0" borderId="13" xfId="0" applyNumberFormat="1" applyFont="1" applyFill="1" applyBorder="1" applyAlignment="1" applyProtection="1">
      <alignment vertical="center" wrapText="1"/>
      <protection/>
    </xf>
    <xf numFmtId="49" fontId="66" fillId="0" borderId="27" xfId="0" applyNumberFormat="1" applyFont="1" applyFill="1" applyBorder="1" applyAlignment="1" applyProtection="1">
      <alignment vertical="center" wrapText="1"/>
      <protection/>
    </xf>
    <xf numFmtId="49" fontId="66" fillId="0" borderId="17" xfId="0" applyNumberFormat="1" applyFont="1" applyFill="1" applyBorder="1" applyAlignment="1" applyProtection="1">
      <alignment vertical="center" wrapText="1"/>
      <protection/>
    </xf>
    <xf numFmtId="49" fontId="66" fillId="0" borderId="22" xfId="0" applyNumberFormat="1" applyFont="1" applyFill="1" applyBorder="1" applyAlignment="1" applyProtection="1">
      <alignment vertical="center" wrapText="1"/>
      <protection/>
    </xf>
    <xf numFmtId="0" fontId="7" fillId="33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49" fontId="1" fillId="0" borderId="32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0" fontId="12" fillId="33" borderId="1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 applyProtection="1">
      <alignment vertical="center" wrapText="1"/>
      <protection/>
    </xf>
    <xf numFmtId="4" fontId="0" fillId="33" borderId="0" xfId="0" applyNumberFormat="1" applyFill="1" applyAlignment="1">
      <alignment/>
    </xf>
    <xf numFmtId="4" fontId="3" fillId="5" borderId="13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/>
    </xf>
    <xf numFmtId="4" fontId="0" fillId="5" borderId="22" xfId="0" applyNumberFormat="1" applyFont="1" applyFill="1" applyBorder="1" applyAlignment="1">
      <alignment/>
    </xf>
    <xf numFmtId="4" fontId="3" fillId="5" borderId="13" xfId="0" applyNumberFormat="1" applyFont="1" applyFill="1" applyBorder="1" applyAlignment="1">
      <alignment/>
    </xf>
    <xf numFmtId="4" fontId="0" fillId="5" borderId="13" xfId="0" applyNumberFormat="1" applyFont="1" applyFill="1" applyBorder="1" applyAlignment="1">
      <alignment vertical="center"/>
    </xf>
    <xf numFmtId="4" fontId="3" fillId="5" borderId="13" xfId="0" applyNumberFormat="1" applyFont="1" applyFill="1" applyBorder="1" applyAlignment="1">
      <alignment vertical="center"/>
    </xf>
    <xf numFmtId="4" fontId="0" fillId="5" borderId="23" xfId="0" applyNumberFormat="1" applyFont="1" applyFill="1" applyBorder="1" applyAlignment="1">
      <alignment/>
    </xf>
    <xf numFmtId="4" fontId="3" fillId="5" borderId="22" xfId="0" applyNumberFormat="1" applyFont="1" applyFill="1" applyBorder="1" applyAlignment="1">
      <alignment/>
    </xf>
    <xf numFmtId="0" fontId="12" fillId="34" borderId="13" xfId="0" applyNumberFormat="1" applyFont="1" applyFill="1" applyBorder="1" applyAlignment="1" applyProtection="1">
      <alignment horizontal="center" vertical="center"/>
      <protection/>
    </xf>
    <xf numFmtId="4" fontId="11" fillId="33" borderId="34" xfId="0" applyNumberFormat="1" applyFont="1" applyFill="1" applyBorder="1" applyAlignment="1">
      <alignment/>
    </xf>
    <xf numFmtId="4" fontId="11" fillId="3" borderId="13" xfId="0" applyNumberFormat="1" applyFont="1" applyFill="1" applyBorder="1" applyAlignment="1">
      <alignment wrapText="1"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4" fontId="3" fillId="34" borderId="13" xfId="0" applyNumberFormat="1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 wrapText="1"/>
    </xf>
    <xf numFmtId="4" fontId="0" fillId="34" borderId="13" xfId="0" applyNumberFormat="1" applyFont="1" applyFill="1" applyBorder="1" applyAlignment="1">
      <alignment/>
    </xf>
    <xf numFmtId="4" fontId="0" fillId="34" borderId="22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0" fillId="34" borderId="13" xfId="0" applyNumberFormat="1" applyFont="1" applyFill="1" applyBorder="1" applyAlignment="1" applyProtection="1">
      <alignment vertical="center"/>
      <protection/>
    </xf>
    <xf numFmtId="4" fontId="3" fillId="34" borderId="13" xfId="0" applyNumberFormat="1" applyFont="1" applyFill="1" applyBorder="1" applyAlignment="1" applyProtection="1">
      <alignment vertical="center"/>
      <protection/>
    </xf>
    <xf numFmtId="4" fontId="0" fillId="34" borderId="23" xfId="0" applyNumberFormat="1" applyFont="1" applyFill="1" applyBorder="1" applyAlignment="1">
      <alignment/>
    </xf>
    <xf numFmtId="4" fontId="3" fillId="34" borderId="22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 horizontal="right"/>
    </xf>
    <xf numFmtId="0" fontId="3" fillId="5" borderId="13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3" xfId="0" applyNumberFormat="1" applyFill="1" applyBorder="1" applyAlignment="1">
      <alignment/>
    </xf>
    <xf numFmtId="4" fontId="0" fillId="34" borderId="22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0" fontId="7" fillId="34" borderId="13" xfId="0" applyNumberFormat="1" applyFont="1" applyFill="1" applyBorder="1" applyAlignment="1" applyProtection="1">
      <alignment horizontal="center"/>
      <protection/>
    </xf>
    <xf numFmtId="4" fontId="0" fillId="34" borderId="13" xfId="0" applyNumberFormat="1" applyFont="1" applyFill="1" applyBorder="1" applyAlignment="1" applyProtection="1">
      <alignment horizontal="right"/>
      <protection/>
    </xf>
    <xf numFmtId="4" fontId="0" fillId="3" borderId="13" xfId="0" applyNumberFormat="1" applyFont="1" applyFill="1" applyBorder="1" applyAlignment="1">
      <alignment/>
    </xf>
    <xf numFmtId="4" fontId="3" fillId="3" borderId="13" xfId="0" applyNumberFormat="1" applyFont="1" applyFill="1" applyBorder="1" applyAlignment="1">
      <alignment/>
    </xf>
    <xf numFmtId="4" fontId="0" fillId="3" borderId="13" xfId="0" applyNumberFormat="1" applyFont="1" applyFill="1" applyBorder="1" applyAlignment="1">
      <alignment vertical="center"/>
    </xf>
    <xf numFmtId="0" fontId="12" fillId="7" borderId="13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" fontId="0" fillId="0" borderId="0" xfId="0" applyNumberFormat="1" applyBorder="1" applyAlignment="1">
      <alignment/>
    </xf>
    <xf numFmtId="4" fontId="3" fillId="3" borderId="36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191" fontId="0" fillId="0" borderId="0" xfId="0" applyNumberFormat="1" applyAlignment="1">
      <alignment/>
    </xf>
    <xf numFmtId="0" fontId="3" fillId="3" borderId="13" xfId="0" applyNumberFormat="1" applyFont="1" applyFill="1" applyBorder="1" applyAlignment="1" applyProtection="1">
      <alignment horizontal="center" vertical="center"/>
      <protection/>
    </xf>
    <xf numFmtId="4" fontId="0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0" fontId="7" fillId="3" borderId="13" xfId="0" applyNumberFormat="1" applyFont="1" applyFill="1" applyBorder="1" applyAlignment="1" applyProtection="1">
      <alignment horizontal="center"/>
      <protection/>
    </xf>
    <xf numFmtId="4" fontId="0" fillId="3" borderId="13" xfId="0" applyNumberFormat="1" applyFont="1" applyFill="1" applyBorder="1" applyAlignment="1" applyProtection="1">
      <alignment horizontal="right"/>
      <protection/>
    </xf>
    <xf numFmtId="179" fontId="3" fillId="3" borderId="13" xfId="0" applyNumberFormat="1" applyFont="1" applyFill="1" applyBorder="1" applyAlignment="1" applyProtection="1">
      <alignment horizontal="right"/>
      <protection/>
    </xf>
    <xf numFmtId="4" fontId="3" fillId="3" borderId="13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 applyProtection="1">
      <alignment vertical="center" wrapText="1"/>
      <protection/>
    </xf>
    <xf numFmtId="49" fontId="2" fillId="33" borderId="28" xfId="0" applyNumberFormat="1" applyFont="1" applyFill="1" applyBorder="1" applyAlignment="1" applyProtection="1">
      <alignment horizontal="left" vertical="center" wrapText="1"/>
      <protection/>
    </xf>
    <xf numFmtId="4" fontId="0" fillId="3" borderId="34" xfId="0" applyNumberFormat="1" applyFont="1" applyFill="1" applyBorder="1" applyAlignment="1">
      <alignment/>
    </xf>
    <xf numFmtId="4" fontId="0" fillId="3" borderId="34" xfId="0" applyNumberFormat="1" applyFont="1" applyFill="1" applyBorder="1" applyAlignment="1">
      <alignment vertical="center"/>
    </xf>
    <xf numFmtId="4" fontId="3" fillId="3" borderId="34" xfId="0" applyNumberFormat="1" applyFont="1" applyFill="1" applyBorder="1" applyAlignment="1">
      <alignment/>
    </xf>
    <xf numFmtId="4" fontId="3" fillId="3" borderId="37" xfId="0" applyNumberFormat="1" applyFont="1" applyFill="1" applyBorder="1" applyAlignment="1">
      <alignment/>
    </xf>
    <xf numFmtId="4" fontId="3" fillId="7" borderId="34" xfId="0" applyNumberFormat="1" applyFont="1" applyFill="1" applyBorder="1" applyAlignment="1">
      <alignment horizontal="center" vertical="center"/>
    </xf>
    <xf numFmtId="1" fontId="3" fillId="7" borderId="34" xfId="0" applyNumberFormat="1" applyFont="1" applyFill="1" applyBorder="1" applyAlignment="1">
      <alignment horizontal="center" vertical="center" wrapText="1"/>
    </xf>
    <xf numFmtId="4" fontId="0" fillId="7" borderId="34" xfId="0" applyNumberFormat="1" applyFont="1" applyFill="1" applyBorder="1" applyAlignment="1">
      <alignment/>
    </xf>
    <xf numFmtId="4" fontId="3" fillId="7" borderId="34" xfId="0" applyNumberFormat="1" applyFont="1" applyFill="1" applyBorder="1" applyAlignment="1">
      <alignment/>
    </xf>
    <xf numFmtId="4" fontId="0" fillId="7" borderId="34" xfId="0" applyNumberFormat="1" applyFont="1" applyFill="1" applyBorder="1" applyAlignment="1">
      <alignment vertical="center"/>
    </xf>
    <xf numFmtId="4" fontId="3" fillId="7" borderId="3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9" fontId="67" fillId="0" borderId="13" xfId="0" applyNumberFormat="1" applyFont="1" applyFill="1" applyBorder="1" applyAlignment="1" applyProtection="1">
      <alignment vertical="center" wrapText="1"/>
      <protection/>
    </xf>
    <xf numFmtId="4" fontId="0" fillId="7" borderId="1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4" fontId="0" fillId="7" borderId="0" xfId="0" applyNumberFormat="1" applyFont="1" applyFill="1" applyAlignment="1">
      <alignment/>
    </xf>
    <xf numFmtId="4" fontId="3" fillId="33" borderId="34" xfId="0" applyNumberFormat="1" applyFont="1" applyFill="1" applyBorder="1" applyAlignment="1">
      <alignment horizontal="center" vertical="center"/>
    </xf>
    <xf numFmtId="1" fontId="3" fillId="33" borderId="34" xfId="0" applyNumberFormat="1" applyFont="1" applyFill="1" applyBorder="1" applyAlignment="1">
      <alignment horizontal="center" vertical="center" wrapText="1"/>
    </xf>
    <xf numFmtId="4" fontId="0" fillId="33" borderId="34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179" fontId="3" fillId="34" borderId="13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5" borderId="13" xfId="0" applyFill="1" applyBorder="1" applyAlignment="1">
      <alignment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4" fontId="0" fillId="5" borderId="13" xfId="0" applyNumberFormat="1" applyFont="1" applyFill="1" applyBorder="1" applyAlignment="1">
      <alignment horizontal="right"/>
    </xf>
    <xf numFmtId="4" fontId="3" fillId="5" borderId="13" xfId="0" applyNumberFormat="1" applyFont="1" applyFill="1" applyBorder="1" applyAlignment="1">
      <alignment horizontal="right"/>
    </xf>
    <xf numFmtId="4" fontId="0" fillId="5" borderId="13" xfId="0" applyNumberFormat="1" applyFill="1" applyBorder="1" applyAlignment="1">
      <alignment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68" fillId="33" borderId="13" xfId="0" applyNumberFormat="1" applyFont="1" applyFill="1" applyBorder="1" applyAlignment="1" applyProtection="1">
      <alignment/>
      <protection/>
    </xf>
    <xf numFmtId="4" fontId="68" fillId="34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horizontal="right"/>
      <protection/>
    </xf>
    <xf numFmtId="49" fontId="15" fillId="0" borderId="13" xfId="0" applyNumberFormat="1" applyFont="1" applyFill="1" applyBorder="1" applyAlignment="1" applyProtection="1">
      <alignment vertical="center" wrapText="1"/>
      <protection/>
    </xf>
    <xf numFmtId="4" fontId="69" fillId="3" borderId="3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79" fontId="2" fillId="0" borderId="13" xfId="33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 applyProtection="1">
      <alignment/>
      <protection/>
    </xf>
    <xf numFmtId="49" fontId="3" fillId="33" borderId="29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33" borderId="3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6" fillId="0" borderId="15" xfId="0" applyNumberFormat="1" applyFont="1" applyFill="1" applyBorder="1" applyAlignment="1" applyProtection="1">
      <alignment wrapText="1"/>
      <protection/>
    </xf>
    <xf numFmtId="0" fontId="3" fillId="9" borderId="13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5" borderId="22" xfId="0" applyNumberFormat="1" applyFont="1" applyFill="1" applyBorder="1" applyAlignment="1" applyProtection="1">
      <alignment horizontal="center"/>
      <protection/>
    </xf>
    <xf numFmtId="0" fontId="3" fillId="34" borderId="22" xfId="0" applyNumberFormat="1" applyFont="1" applyFill="1" applyBorder="1" applyAlignment="1" applyProtection="1">
      <alignment horizontal="center"/>
      <protection/>
    </xf>
    <xf numFmtId="0" fontId="3" fillId="7" borderId="22" xfId="0" applyNumberFormat="1" applyFont="1" applyFill="1" applyBorder="1" applyAlignment="1" applyProtection="1">
      <alignment horizontal="center"/>
      <protection/>
    </xf>
    <xf numFmtId="0" fontId="3" fillId="3" borderId="22" xfId="0" applyNumberFormat="1" applyFont="1" applyFill="1" applyBorder="1" applyAlignment="1" applyProtection="1">
      <alignment horizontal="center"/>
      <protection/>
    </xf>
    <xf numFmtId="0" fontId="3" fillId="33" borderId="22" xfId="0" applyNumberFormat="1" applyFont="1" applyFill="1" applyBorder="1" applyAlignment="1" applyProtection="1">
      <alignment horizontal="center"/>
      <protection/>
    </xf>
    <xf numFmtId="49" fontId="0" fillId="0" borderId="38" xfId="0" applyNumberFormat="1" applyFont="1" applyFill="1" applyBorder="1" applyAlignment="1" applyProtection="1">
      <alignment vertical="center" wrapText="1"/>
      <protection/>
    </xf>
    <xf numFmtId="49" fontId="3" fillId="0" borderId="38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/>
    </xf>
    <xf numFmtId="0" fontId="70" fillId="5" borderId="0" xfId="0" applyFont="1" applyFill="1" applyAlignment="1">
      <alignment/>
    </xf>
    <xf numFmtId="4" fontId="69" fillId="5" borderId="13" xfId="0" applyNumberFormat="1" applyFont="1" applyFill="1" applyBorder="1" applyAlignment="1">
      <alignment/>
    </xf>
    <xf numFmtId="4" fontId="3" fillId="3" borderId="13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 wrapText="1"/>
    </xf>
    <xf numFmtId="4" fontId="0" fillId="3" borderId="22" xfId="0" applyNumberFormat="1" applyFont="1" applyFill="1" applyBorder="1" applyAlignment="1">
      <alignment/>
    </xf>
    <xf numFmtId="4" fontId="3" fillId="3" borderId="34" xfId="0" applyNumberFormat="1" applyFont="1" applyFill="1" applyBorder="1" applyAlignment="1">
      <alignment vertical="center"/>
    </xf>
    <xf numFmtId="4" fontId="0" fillId="3" borderId="39" xfId="0" applyNumberFormat="1" applyFont="1" applyFill="1" applyBorder="1" applyAlignment="1">
      <alignment/>
    </xf>
    <xf numFmtId="4" fontId="71" fillId="33" borderId="0" xfId="0" applyNumberFormat="1" applyFont="1" applyFill="1" applyBorder="1" applyAlignment="1">
      <alignment/>
    </xf>
    <xf numFmtId="0" fontId="0" fillId="3" borderId="13" xfId="0" applyFill="1" applyBorder="1" applyAlignment="1">
      <alignment/>
    </xf>
    <xf numFmtId="4" fontId="0" fillId="3" borderId="13" xfId="0" applyNumberFormat="1" applyFont="1" applyFill="1" applyBorder="1" applyAlignment="1">
      <alignment/>
    </xf>
    <xf numFmtId="4" fontId="0" fillId="3" borderId="13" xfId="0" applyNumberFormat="1" applyFill="1" applyBorder="1" applyAlignment="1">
      <alignment/>
    </xf>
    <xf numFmtId="4" fontId="0" fillId="3" borderId="22" xfId="0" applyNumberFormat="1" applyFont="1" applyFill="1" applyBorder="1" applyAlignment="1">
      <alignment/>
    </xf>
    <xf numFmtId="0" fontId="0" fillId="3" borderId="0" xfId="0" applyFill="1" applyAlignment="1">
      <alignment/>
    </xf>
    <xf numFmtId="4" fontId="3" fillId="3" borderId="13" xfId="0" applyNumberFormat="1" applyFont="1" applyFill="1" applyBorder="1" applyAlignment="1">
      <alignment/>
    </xf>
    <xf numFmtId="1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9" borderId="13" xfId="0" applyNumberFormat="1" applyFont="1" applyFill="1" applyBorder="1" applyAlignment="1" applyProtection="1">
      <alignment horizontal="center" vertical="center"/>
      <protection/>
    </xf>
    <xf numFmtId="0" fontId="6" fillId="34" borderId="13" xfId="0" applyNumberFormat="1" applyFont="1" applyFill="1" applyBorder="1" applyAlignment="1" applyProtection="1">
      <alignment horizontal="center" vertical="center"/>
      <protection/>
    </xf>
    <xf numFmtId="0" fontId="6" fillId="7" borderId="13" xfId="0" applyNumberFormat="1" applyFont="1" applyFill="1" applyBorder="1" applyAlignment="1" applyProtection="1">
      <alignment horizontal="center" vertical="center"/>
      <protection/>
    </xf>
    <xf numFmtId="0" fontId="6" fillId="3" borderId="13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/>
      <protection/>
    </xf>
    <xf numFmtId="0" fontId="6" fillId="34" borderId="22" xfId="0" applyNumberFormat="1" applyFont="1" applyFill="1" applyBorder="1" applyAlignment="1" applyProtection="1">
      <alignment horizontal="center"/>
      <protection/>
    </xf>
    <xf numFmtId="0" fontId="6" fillId="7" borderId="13" xfId="0" applyNumberFormat="1" applyFont="1" applyFill="1" applyBorder="1" applyAlignment="1" applyProtection="1">
      <alignment horizontal="center"/>
      <protection/>
    </xf>
    <xf numFmtId="0" fontId="6" fillId="3" borderId="13" xfId="0" applyNumberFormat="1" applyFont="1" applyFill="1" applyBorder="1" applyAlignment="1" applyProtection="1">
      <alignment horizontal="center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left" vertical="center" wrapText="1"/>
      <protection/>
    </xf>
    <xf numFmtId="4" fontId="1" fillId="34" borderId="13" xfId="0" applyNumberFormat="1" applyFont="1" applyFill="1" applyBorder="1" applyAlignment="1" applyProtection="1">
      <alignment/>
      <protection/>
    </xf>
    <xf numFmtId="4" fontId="1" fillId="7" borderId="13" xfId="0" applyNumberFormat="1" applyFont="1" applyFill="1" applyBorder="1" applyAlignment="1" applyProtection="1">
      <alignment horizontal="right"/>
      <protection/>
    </xf>
    <xf numFmtId="4" fontId="1" fillId="3" borderId="22" xfId="0" applyNumberFormat="1" applyFont="1" applyFill="1" applyBorder="1" applyAlignment="1" applyProtection="1">
      <alignment horizontal="right"/>
      <protection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4" fontId="1" fillId="34" borderId="22" xfId="0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33" borderId="13" xfId="0" applyNumberFormat="1" applyFont="1" applyFill="1" applyBorder="1" applyAlignment="1" applyProtection="1">
      <alignment/>
      <protection/>
    </xf>
    <xf numFmtId="4" fontId="1" fillId="3" borderId="13" xfId="0" applyNumberFormat="1" applyFont="1" applyFill="1" applyBorder="1" applyAlignment="1" applyProtection="1">
      <alignment horizontal="right"/>
      <protection/>
    </xf>
    <xf numFmtId="4" fontId="6" fillId="33" borderId="13" xfId="0" applyNumberFormat="1" applyFont="1" applyFill="1" applyBorder="1" applyAlignment="1" applyProtection="1">
      <alignment/>
      <protection/>
    </xf>
    <xf numFmtId="4" fontId="6" fillId="34" borderId="13" xfId="0" applyNumberFormat="1" applyFont="1" applyFill="1" applyBorder="1" applyAlignment="1" applyProtection="1">
      <alignment/>
      <protection/>
    </xf>
    <xf numFmtId="4" fontId="6" fillId="7" borderId="13" xfId="0" applyNumberFormat="1" applyFont="1" applyFill="1" applyBorder="1" applyAlignment="1" applyProtection="1">
      <alignment horizontal="right"/>
      <protection/>
    </xf>
    <xf numFmtId="4" fontId="6" fillId="3" borderId="13" xfId="0" applyNumberFormat="1" applyFont="1" applyFill="1" applyBorder="1" applyAlignment="1" applyProtection="1">
      <alignment horizontal="right"/>
      <protection/>
    </xf>
    <xf numFmtId="0" fontId="6" fillId="5" borderId="13" xfId="0" applyNumberFormat="1" applyFont="1" applyFill="1" applyBorder="1" applyAlignment="1" applyProtection="1">
      <alignment horizontal="center" vertical="center"/>
      <protection/>
    </xf>
    <xf numFmtId="4" fontId="1" fillId="5" borderId="13" xfId="0" applyNumberFormat="1" applyFont="1" applyFill="1" applyBorder="1" applyAlignment="1" applyProtection="1">
      <alignment horizontal="right"/>
      <protection/>
    </xf>
    <xf numFmtId="179" fontId="6" fillId="5" borderId="13" xfId="0" applyNumberFormat="1" applyFont="1" applyFill="1" applyBorder="1" applyAlignment="1" applyProtection="1">
      <alignment horizontal="right"/>
      <protection/>
    </xf>
    <xf numFmtId="0" fontId="7" fillId="5" borderId="13" xfId="0" applyNumberFormat="1" applyFont="1" applyFill="1" applyBorder="1" applyAlignment="1" applyProtection="1">
      <alignment horizontal="center"/>
      <protection/>
    </xf>
    <xf numFmtId="4" fontId="0" fillId="5" borderId="13" xfId="0" applyNumberFormat="1" applyFont="1" applyFill="1" applyBorder="1" applyAlignment="1" applyProtection="1">
      <alignment horizontal="right"/>
      <protection/>
    </xf>
    <xf numFmtId="4" fontId="3" fillId="5" borderId="13" xfId="0" applyNumberFormat="1" applyFont="1" applyFill="1" applyBorder="1" applyAlignment="1" applyProtection="1">
      <alignment horizontal="right"/>
      <protection/>
    </xf>
    <xf numFmtId="1" fontId="6" fillId="33" borderId="40" xfId="0" applyNumberFormat="1" applyFont="1" applyFill="1" applyBorder="1" applyAlignment="1" applyProtection="1">
      <alignment vertical="center" wrapText="1"/>
      <protection/>
    </xf>
    <xf numFmtId="1" fontId="6" fillId="33" borderId="16" xfId="0" applyNumberFormat="1" applyFont="1" applyFill="1" applyBorder="1" applyAlignment="1" applyProtection="1">
      <alignment vertical="center" wrapText="1"/>
      <protection/>
    </xf>
    <xf numFmtId="1" fontId="6" fillId="33" borderId="41" xfId="0" applyNumberFormat="1" applyFont="1" applyFill="1" applyBorder="1" applyAlignment="1" applyProtection="1">
      <alignment vertical="center" wrapText="1"/>
      <protection/>
    </xf>
    <xf numFmtId="1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4" fontId="16" fillId="33" borderId="13" xfId="0" applyNumberFormat="1" applyFont="1" applyFill="1" applyBorder="1" applyAlignment="1">
      <alignment/>
    </xf>
    <xf numFmtId="49" fontId="2" fillId="0" borderId="42" xfId="0" applyNumberFormat="1" applyFont="1" applyFill="1" applyBorder="1" applyAlignment="1" applyProtection="1">
      <alignment vertical="center" wrapText="1"/>
      <protection/>
    </xf>
    <xf numFmtId="49" fontId="2" fillId="0" borderId="43" xfId="0" applyNumberFormat="1" applyFont="1" applyFill="1" applyBorder="1" applyAlignment="1" applyProtection="1">
      <alignment vertical="center" wrapText="1"/>
      <protection/>
    </xf>
    <xf numFmtId="49" fontId="2" fillId="0" borderId="43" xfId="0" applyNumberFormat="1" applyFont="1" applyFill="1" applyBorder="1" applyAlignment="1" applyProtection="1">
      <alignment vertical="center" wrapText="1"/>
      <protection/>
    </xf>
    <xf numFmtId="49" fontId="2" fillId="0" borderId="44" xfId="0" applyNumberFormat="1" applyFont="1" applyFill="1" applyBorder="1" applyAlignment="1" applyProtection="1">
      <alignment vertical="center" wrapText="1"/>
      <protection/>
    </xf>
    <xf numFmtId="4" fontId="68" fillId="33" borderId="13" xfId="0" applyNumberFormat="1" applyFont="1" applyFill="1" applyBorder="1" applyAlignment="1">
      <alignment/>
    </xf>
    <xf numFmtId="0" fontId="67" fillId="0" borderId="35" xfId="0" applyFont="1" applyBorder="1" applyAlignment="1">
      <alignment/>
    </xf>
    <xf numFmtId="0" fontId="7" fillId="0" borderId="0" xfId="0" applyFont="1" applyAlignment="1">
      <alignment/>
    </xf>
    <xf numFmtId="4" fontId="17" fillId="33" borderId="13" xfId="0" applyNumberFormat="1" applyFont="1" applyFill="1" applyBorder="1" applyAlignment="1">
      <alignment vertical="center"/>
    </xf>
    <xf numFmtId="49" fontId="2" fillId="0" borderId="45" xfId="0" applyNumberFormat="1" applyFont="1" applyFill="1" applyBorder="1" applyAlignment="1" applyProtection="1">
      <alignment vertical="center" wrapText="1"/>
      <protection/>
    </xf>
    <xf numFmtId="49" fontId="7" fillId="0" borderId="46" xfId="0" applyNumberFormat="1" applyFont="1" applyFill="1" applyBorder="1" applyAlignment="1" applyProtection="1">
      <alignment vertical="center" wrapText="1"/>
      <protection/>
    </xf>
    <xf numFmtId="49" fontId="72" fillId="0" borderId="13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Alignment="1">
      <alignment horizontal="left"/>
    </xf>
    <xf numFmtId="49" fontId="1" fillId="0" borderId="13" xfId="0" applyNumberFormat="1" applyFont="1" applyFill="1" applyBorder="1" applyAlignment="1" applyProtection="1">
      <alignment horizontal="center"/>
      <protection/>
    </xf>
    <xf numFmtId="4" fontId="0" fillId="5" borderId="0" xfId="0" applyNumberFormat="1" applyFont="1" applyFill="1" applyAlignment="1">
      <alignment/>
    </xf>
    <xf numFmtId="4" fontId="68" fillId="3" borderId="13" xfId="47" applyNumberFormat="1" applyFont="1" applyFill="1" applyBorder="1" applyAlignment="1">
      <alignment horizontal="right"/>
      <protection/>
    </xf>
    <xf numFmtId="4" fontId="16" fillId="33" borderId="13" xfId="0" applyNumberFormat="1" applyFont="1" applyFill="1" applyBorder="1" applyAlignment="1">
      <alignment vertical="center"/>
    </xf>
    <xf numFmtId="4" fontId="17" fillId="33" borderId="13" xfId="0" applyNumberFormat="1" applyFont="1" applyFill="1" applyBorder="1" applyAlignment="1">
      <alignment/>
    </xf>
    <xf numFmtId="49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73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right"/>
      <protection/>
    </xf>
    <xf numFmtId="0" fontId="1" fillId="5" borderId="13" xfId="0" applyNumberFormat="1" applyFont="1" applyFill="1" applyBorder="1" applyAlignment="1" applyProtection="1">
      <alignment horizontal="center" vertical="center"/>
      <protection/>
    </xf>
    <xf numFmtId="0" fontId="1" fillId="34" borderId="22" xfId="0" applyNumberFormat="1" applyFont="1" applyFill="1" applyBorder="1" applyAlignment="1" applyProtection="1">
      <alignment horizontal="center"/>
      <protection/>
    </xf>
    <xf numFmtId="0" fontId="1" fillId="7" borderId="13" xfId="0" applyNumberFormat="1" applyFont="1" applyFill="1" applyBorder="1" applyAlignment="1" applyProtection="1">
      <alignment horizontal="center"/>
      <protection/>
    </xf>
    <xf numFmtId="0" fontId="1" fillId="3" borderId="22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6" fillId="0" borderId="32" xfId="0" applyNumberFormat="1" applyFont="1" applyFill="1" applyBorder="1" applyAlignment="1" applyProtection="1">
      <alignment vertical="center" wrapText="1"/>
      <protection/>
    </xf>
    <xf numFmtId="49" fontId="6" fillId="0" borderId="47" xfId="0" applyNumberFormat="1" applyFont="1" applyFill="1" applyBorder="1" applyAlignment="1" applyProtection="1">
      <alignment vertical="center" wrapText="1"/>
      <protection/>
    </xf>
    <xf numFmtId="0" fontId="6" fillId="5" borderId="13" xfId="0" applyNumberFormat="1" applyFont="1" applyFill="1" applyBorder="1" applyAlignment="1" applyProtection="1">
      <alignment horizontal="center"/>
      <protection/>
    </xf>
    <xf numFmtId="4" fontId="0" fillId="5" borderId="13" xfId="0" applyNumberFormat="1" applyFill="1" applyBorder="1" applyAlignment="1">
      <alignment horizontal="right" vertical="center"/>
    </xf>
    <xf numFmtId="4" fontId="3" fillId="5" borderId="13" xfId="47" applyNumberFormat="1" applyFont="1" applyFill="1" applyBorder="1" applyAlignment="1">
      <alignment horizontal="right"/>
      <protection/>
    </xf>
    <xf numFmtId="4" fontId="0" fillId="5" borderId="13" xfId="47" applyNumberFormat="1" applyFont="1" applyFill="1" applyBorder="1" applyAlignment="1">
      <alignment horizontal="right" vertical="center"/>
      <protection/>
    </xf>
    <xf numFmtId="4" fontId="0" fillId="5" borderId="13" xfId="47" applyNumberFormat="1" applyFont="1" applyFill="1" applyBorder="1" applyAlignment="1">
      <alignment horizontal="right"/>
      <protection/>
    </xf>
    <xf numFmtId="0" fontId="12" fillId="5" borderId="13" xfId="0" applyNumberFormat="1" applyFont="1" applyFill="1" applyBorder="1" applyAlignment="1" applyProtection="1">
      <alignment horizontal="center" vertical="center"/>
      <protection/>
    </xf>
    <xf numFmtId="4" fontId="3" fillId="6" borderId="36" xfId="0" applyNumberFormat="1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3" fillId="6" borderId="26" xfId="0" applyNumberFormat="1" applyFont="1" applyFill="1" applyBorder="1" applyAlignment="1" applyProtection="1">
      <alignment horizontal="center" vertical="center"/>
      <protection/>
    </xf>
    <xf numFmtId="0" fontId="1" fillId="6" borderId="13" xfId="0" applyFont="1" applyFill="1" applyBorder="1" applyAlignment="1">
      <alignment/>
    </xf>
    <xf numFmtId="4" fontId="0" fillId="6" borderId="13" xfId="47" applyNumberFormat="1" applyFont="1" applyFill="1" applyBorder="1" applyAlignment="1">
      <alignment horizontal="right" vertical="center"/>
      <protection/>
    </xf>
    <xf numFmtId="4" fontId="3" fillId="6" borderId="13" xfId="47" applyNumberFormat="1" applyFont="1" applyFill="1" applyBorder="1" applyAlignment="1">
      <alignment horizontal="right"/>
      <protection/>
    </xf>
    <xf numFmtId="4" fontId="0" fillId="6" borderId="13" xfId="47" applyNumberFormat="1" applyFont="1" applyFill="1" applyBorder="1" applyAlignment="1">
      <alignment horizontal="right"/>
      <protection/>
    </xf>
    <xf numFmtId="4" fontId="68" fillId="6" borderId="13" xfId="47" applyNumberFormat="1" applyFont="1" applyFill="1" applyBorder="1" applyAlignment="1">
      <alignment horizontal="right"/>
      <protection/>
    </xf>
    <xf numFmtId="4" fontId="3" fillId="6" borderId="13" xfId="47" applyNumberFormat="1" applyFont="1" applyFill="1" applyBorder="1">
      <alignment/>
      <protection/>
    </xf>
    <xf numFmtId="4" fontId="3" fillId="6" borderId="13" xfId="0" applyNumberFormat="1" applyFont="1" applyFill="1" applyBorder="1" applyAlignment="1">
      <alignment horizontal="center" vertical="center"/>
    </xf>
    <xf numFmtId="1" fontId="3" fillId="6" borderId="13" xfId="0" applyNumberFormat="1" applyFont="1" applyFill="1" applyBorder="1" applyAlignment="1">
      <alignment horizontal="center" vertical="center" wrapText="1"/>
    </xf>
    <xf numFmtId="4" fontId="0" fillId="6" borderId="13" xfId="0" applyNumberFormat="1" applyFont="1" applyFill="1" applyBorder="1" applyAlignment="1">
      <alignment/>
    </xf>
    <xf numFmtId="4" fontId="0" fillId="6" borderId="13" xfId="0" applyNumberFormat="1" applyFont="1" applyFill="1" applyBorder="1" applyAlignment="1">
      <alignment horizontal="right"/>
    </xf>
    <xf numFmtId="4" fontId="16" fillId="6" borderId="13" xfId="0" applyNumberFormat="1" applyFont="1" applyFill="1" applyBorder="1" applyAlignment="1">
      <alignment/>
    </xf>
    <xf numFmtId="4" fontId="3" fillId="6" borderId="13" xfId="0" applyNumberFormat="1" applyFont="1" applyFill="1" applyBorder="1" applyAlignment="1">
      <alignment/>
    </xf>
    <xf numFmtId="4" fontId="68" fillId="6" borderId="13" xfId="0" applyNumberFormat="1" applyFont="1" applyFill="1" applyBorder="1" applyAlignment="1">
      <alignment/>
    </xf>
    <xf numFmtId="4" fontId="0" fillId="6" borderId="13" xfId="0" applyNumberFormat="1" applyFont="1" applyFill="1" applyBorder="1" applyAlignment="1">
      <alignment vertical="center"/>
    </xf>
    <xf numFmtId="4" fontId="3" fillId="6" borderId="13" xfId="0" applyNumberFormat="1" applyFont="1" applyFill="1" applyBorder="1" applyAlignment="1">
      <alignment vertical="center"/>
    </xf>
    <xf numFmtId="4" fontId="16" fillId="6" borderId="13" xfId="0" applyNumberFormat="1" applyFont="1" applyFill="1" applyBorder="1" applyAlignment="1">
      <alignment vertical="center"/>
    </xf>
    <xf numFmtId="4" fontId="17" fillId="6" borderId="13" xfId="0" applyNumberFormat="1" applyFont="1" applyFill="1" applyBorder="1" applyAlignment="1">
      <alignment vertical="center"/>
    </xf>
    <xf numFmtId="4" fontId="0" fillId="6" borderId="34" xfId="0" applyNumberFormat="1" applyFont="1" applyFill="1" applyBorder="1" applyAlignment="1">
      <alignment/>
    </xf>
    <xf numFmtId="4" fontId="17" fillId="6" borderId="13" xfId="0" applyNumberFormat="1" applyFont="1" applyFill="1" applyBorder="1" applyAlignment="1">
      <alignment/>
    </xf>
    <xf numFmtId="0" fontId="3" fillId="6" borderId="13" xfId="0" applyNumberFormat="1" applyFont="1" applyFill="1" applyBorder="1" applyAlignment="1" applyProtection="1">
      <alignment horizontal="center" vertical="center"/>
      <protection/>
    </xf>
    <xf numFmtId="0" fontId="3" fillId="6" borderId="22" xfId="0" applyNumberFormat="1" applyFont="1" applyFill="1" applyBorder="1" applyAlignment="1" applyProtection="1">
      <alignment horizontal="center"/>
      <protection/>
    </xf>
    <xf numFmtId="4" fontId="16" fillId="6" borderId="13" xfId="0" applyNumberFormat="1" applyFont="1" applyFill="1" applyBorder="1" applyAlignment="1">
      <alignment horizontal="right"/>
    </xf>
    <xf numFmtId="4" fontId="17" fillId="6" borderId="13" xfId="0" applyNumberFormat="1" applyFont="1" applyFill="1" applyBorder="1" applyAlignment="1">
      <alignment horizontal="right"/>
    </xf>
    <xf numFmtId="4" fontId="3" fillId="6" borderId="13" xfId="0" applyNumberFormat="1" applyFont="1" applyFill="1" applyBorder="1" applyAlignment="1">
      <alignment horizontal="right"/>
    </xf>
    <xf numFmtId="0" fontId="6" fillId="6" borderId="13" xfId="0" applyNumberFormat="1" applyFont="1" applyFill="1" applyBorder="1" applyAlignment="1" applyProtection="1">
      <alignment horizontal="center" vertical="center"/>
      <protection/>
    </xf>
    <xf numFmtId="0" fontId="6" fillId="6" borderId="13" xfId="0" applyNumberFormat="1" applyFont="1" applyFill="1" applyBorder="1" applyAlignment="1" applyProtection="1">
      <alignment horizontal="center"/>
      <protection/>
    </xf>
    <xf numFmtId="4" fontId="1" fillId="6" borderId="13" xfId="0" applyNumberFormat="1" applyFont="1" applyFill="1" applyBorder="1" applyAlignment="1" applyProtection="1">
      <alignment horizontal="right"/>
      <protection/>
    </xf>
    <xf numFmtId="4" fontId="6" fillId="6" borderId="13" xfId="0" applyNumberFormat="1" applyFont="1" applyFill="1" applyBorder="1" applyAlignment="1">
      <alignment/>
    </xf>
    <xf numFmtId="0" fontId="7" fillId="6" borderId="13" xfId="0" applyNumberFormat="1" applyFont="1" applyFill="1" applyBorder="1" applyAlignment="1" applyProtection="1">
      <alignment horizontal="center"/>
      <protection/>
    </xf>
    <xf numFmtId="4" fontId="0" fillId="6" borderId="13" xfId="0" applyNumberFormat="1" applyFont="1" applyFill="1" applyBorder="1" applyAlignment="1" applyProtection="1">
      <alignment/>
      <protection/>
    </xf>
    <xf numFmtId="4" fontId="0" fillId="6" borderId="0" xfId="0" applyNumberFormat="1" applyFont="1" applyFill="1" applyBorder="1" applyAlignment="1" applyProtection="1">
      <alignment/>
      <protection/>
    </xf>
    <xf numFmtId="179" fontId="3" fillId="6" borderId="13" xfId="0" applyNumberFormat="1" applyFont="1" applyFill="1" applyBorder="1" applyAlignment="1" applyProtection="1">
      <alignment/>
      <protection/>
    </xf>
    <xf numFmtId="0" fontId="17" fillId="6" borderId="13" xfId="0" applyNumberFormat="1" applyFont="1" applyFill="1" applyBorder="1" applyAlignment="1" applyProtection="1">
      <alignment horizontal="center" vertical="center"/>
      <protection/>
    </xf>
    <xf numFmtId="0" fontId="16" fillId="6" borderId="13" xfId="0" applyFont="1" applyFill="1" applyBorder="1" applyAlignment="1">
      <alignment/>
    </xf>
    <xf numFmtId="4" fontId="16" fillId="6" borderId="0" xfId="0" applyNumberFormat="1" applyFont="1" applyFill="1" applyAlignment="1">
      <alignment/>
    </xf>
    <xf numFmtId="4" fontId="16" fillId="6" borderId="22" xfId="0" applyNumberFormat="1" applyFont="1" applyFill="1" applyBorder="1" applyAlignment="1">
      <alignment/>
    </xf>
    <xf numFmtId="4" fontId="69" fillId="6" borderId="13" xfId="0" applyNumberFormat="1" applyFont="1" applyFill="1" applyBorder="1" applyAlignment="1">
      <alignment/>
    </xf>
    <xf numFmtId="49" fontId="0" fillId="0" borderId="36" xfId="0" applyNumberFormat="1" applyFont="1" applyFill="1" applyBorder="1" applyAlignment="1" applyProtection="1">
      <alignment/>
      <protection/>
    </xf>
    <xf numFmtId="49" fontId="0" fillId="0" borderId="34" xfId="0" applyNumberFormat="1" applyFont="1" applyFill="1" applyBorder="1" applyAlignment="1" applyProtection="1">
      <alignment/>
      <protection/>
    </xf>
    <xf numFmtId="4" fontId="1" fillId="33" borderId="13" xfId="0" applyNumberFormat="1" applyFont="1" applyFill="1" applyBorder="1" applyAlignment="1" applyProtection="1">
      <alignment horizontal="center"/>
      <protection/>
    </xf>
    <xf numFmtId="4" fontId="6" fillId="33" borderId="13" xfId="0" applyNumberFormat="1" applyFont="1" applyFill="1" applyBorder="1" applyAlignment="1" applyProtection="1">
      <alignment horizontal="center"/>
      <protection/>
    </xf>
    <xf numFmtId="4" fontId="18" fillId="6" borderId="13" xfId="0" applyNumberFormat="1" applyFont="1" applyFill="1" applyBorder="1" applyAlignment="1" applyProtection="1">
      <alignment horizontal="center"/>
      <protection/>
    </xf>
    <xf numFmtId="4" fontId="1" fillId="6" borderId="13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/>
      <protection/>
    </xf>
    <xf numFmtId="4" fontId="0" fillId="33" borderId="13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4" fontId="11" fillId="2" borderId="13" xfId="0" applyNumberFormat="1" applyFont="1" applyFill="1" applyBorder="1" applyAlignment="1">
      <alignment vertical="center"/>
    </xf>
    <xf numFmtId="0" fontId="50" fillId="0" borderId="15" xfId="37" applyNumberForma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48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2" fillId="0" borderId="34" xfId="0" applyNumberFormat="1" applyFont="1" applyFill="1" applyBorder="1" applyAlignment="1" applyProtection="1">
      <alignment horizontal="left"/>
      <protection/>
    </xf>
    <xf numFmtId="0" fontId="2" fillId="0" borderId="49" xfId="0" applyNumberFormat="1" applyFont="1" applyFill="1" applyBorder="1" applyAlignment="1" applyProtection="1">
      <alignment horizontal="left"/>
      <protection/>
    </xf>
    <xf numFmtId="0" fontId="2" fillId="0" borderId="36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7" fillId="0" borderId="27" xfId="0" applyNumberFormat="1" applyFont="1" applyFill="1" applyBorder="1" applyAlignment="1" applyProtection="1">
      <alignment horizontal="left" vertical="top" wrapText="1"/>
      <protection locked="0"/>
    </xf>
    <xf numFmtId="0" fontId="7" fillId="0" borderId="38" xfId="0" applyNumberFormat="1" applyFont="1" applyFill="1" applyBorder="1" applyAlignment="1" applyProtection="1">
      <alignment horizontal="left" vertical="top" wrapText="1"/>
      <protection locked="0"/>
    </xf>
    <xf numFmtId="0" fontId="7" fillId="0" borderId="5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51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NumberFormat="1" applyFont="1" applyFill="1" applyBorder="1" applyAlignment="1" applyProtection="1">
      <alignment horizontal="left" vertical="top" wrapText="1"/>
      <protection locked="0"/>
    </xf>
    <xf numFmtId="0" fontId="7" fillId="0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3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Font="1" applyFill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ont="1" applyFill="1" applyBorder="1" applyAlignment="1" applyProtection="1">
      <alignment horizontal="center"/>
      <protection locked="0"/>
    </xf>
    <xf numFmtId="49" fontId="0" fillId="0" borderId="48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/>
      <protection locked="0"/>
    </xf>
    <xf numFmtId="49" fontId="0" fillId="0" borderId="48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27" xfId="0" applyNumberFormat="1" applyFont="1" applyFill="1" applyBorder="1" applyAlignment="1" applyProtection="1">
      <alignment horizontal="left" vertical="justify"/>
      <protection/>
    </xf>
    <xf numFmtId="0" fontId="2" fillId="0" borderId="38" xfId="0" applyNumberFormat="1" applyFont="1" applyFill="1" applyBorder="1" applyAlignment="1" applyProtection="1">
      <alignment horizontal="left" vertical="justify"/>
      <protection/>
    </xf>
    <xf numFmtId="0" fontId="2" fillId="0" borderId="50" xfId="0" applyNumberFormat="1" applyFont="1" applyFill="1" applyBorder="1" applyAlignment="1" applyProtection="1">
      <alignment horizontal="left" vertical="justify"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7" fillId="0" borderId="27" xfId="0" applyNumberFormat="1" applyFont="1" applyFill="1" applyBorder="1" applyAlignment="1" applyProtection="1">
      <alignment horizontal="left" vertical="top" wrapText="1"/>
      <protection/>
    </xf>
    <xf numFmtId="0" fontId="7" fillId="0" borderId="38" xfId="0" applyNumberFormat="1" applyFont="1" applyFill="1" applyBorder="1" applyAlignment="1" applyProtection="1">
      <alignment horizontal="left" vertical="top" wrapText="1"/>
      <protection/>
    </xf>
    <xf numFmtId="0" fontId="7" fillId="0" borderId="5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5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33" xfId="0" applyNumberFormat="1" applyFont="1" applyFill="1" applyBorder="1" applyAlignment="1" applyProtection="1">
      <alignment horizontal="left" vertical="top" wrapText="1"/>
      <protection/>
    </xf>
    <xf numFmtId="49" fontId="0" fillId="0" borderId="15" xfId="0" applyNumberFormat="1" applyFont="1" applyFill="1" applyBorder="1" applyAlignment="1" applyProtection="1">
      <alignment/>
      <protection locked="0"/>
    </xf>
    <xf numFmtId="49" fontId="0" fillId="0" borderId="16" xfId="0" applyNumberFormat="1" applyFont="1" applyFill="1" applyBorder="1" applyAlignment="1" applyProtection="1">
      <alignment/>
      <protection locked="0"/>
    </xf>
    <xf numFmtId="1" fontId="12" fillId="33" borderId="15" xfId="0" applyNumberFormat="1" applyFont="1" applyFill="1" applyBorder="1" applyAlignment="1" applyProtection="1">
      <alignment horizontal="center" vertical="center" wrapText="1"/>
      <protection/>
    </xf>
    <xf numFmtId="1" fontId="12" fillId="33" borderId="16" xfId="0" applyNumberFormat="1" applyFont="1" applyFill="1" applyBorder="1" applyAlignment="1" applyProtection="1">
      <alignment horizontal="center" vertical="center" wrapText="1"/>
      <protection/>
    </xf>
    <xf numFmtId="1" fontId="12" fillId="33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1" fontId="12" fillId="0" borderId="0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7" fillId="0" borderId="13" xfId="0" applyNumberFormat="1" applyFont="1" applyFill="1" applyBorder="1" applyAlignment="1" applyProtection="1">
      <alignment horizontal="right" vertical="center" wrapText="1"/>
      <protection/>
    </xf>
    <xf numFmtId="1" fontId="12" fillId="33" borderId="4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" fontId="3" fillId="33" borderId="40" xfId="0" applyNumberFormat="1" applyFont="1" applyFill="1" applyBorder="1" applyAlignment="1" applyProtection="1">
      <alignment horizontal="center" vertical="center" wrapText="1"/>
      <protection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3" fillId="33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46" xfId="0" applyNumberFormat="1" applyFont="1" applyFill="1" applyBorder="1" applyAlignment="1" applyProtection="1">
      <alignment horizontal="right" vertical="center" wrapText="1"/>
      <protection/>
    </xf>
    <xf numFmtId="49" fontId="3" fillId="0" borderId="52" xfId="0" applyNumberFormat="1" applyFont="1" applyFill="1" applyBorder="1" applyAlignment="1" applyProtection="1">
      <alignment horizontal="right" vertical="center" wrapText="1"/>
      <protection/>
    </xf>
    <xf numFmtId="49" fontId="3" fillId="0" borderId="45" xfId="0" applyNumberFormat="1" applyFont="1" applyFill="1" applyBorder="1" applyAlignment="1" applyProtection="1">
      <alignment horizontal="right" vertical="center" wrapText="1"/>
      <protection/>
    </xf>
    <xf numFmtId="1" fontId="12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wrapText="1"/>
      <protection/>
    </xf>
    <xf numFmtId="1" fontId="12" fillId="33" borderId="34" xfId="0" applyNumberFormat="1" applyFont="1" applyFill="1" applyBorder="1" applyAlignment="1" applyProtection="1">
      <alignment horizontal="center" vertical="center" wrapText="1"/>
      <protection/>
    </xf>
    <xf numFmtId="1" fontId="12" fillId="33" borderId="49" xfId="0" applyNumberFormat="1" applyFont="1" applyFill="1" applyBorder="1" applyAlignment="1" applyProtection="1">
      <alignment horizontal="center" vertical="center" wrapText="1"/>
      <protection/>
    </xf>
    <xf numFmtId="1" fontId="12" fillId="33" borderId="36" xfId="0" applyNumberFormat="1" applyFont="1" applyFill="1" applyBorder="1" applyAlignment="1" applyProtection="1">
      <alignment horizontal="center" vertical="center" wrapText="1"/>
      <protection/>
    </xf>
    <xf numFmtId="49" fontId="8" fillId="2" borderId="34" xfId="0" applyNumberFormat="1" applyFont="1" applyFill="1" applyBorder="1" applyAlignment="1" applyProtection="1">
      <alignment horizontal="center" vertical="center" wrapText="1"/>
      <protection/>
    </xf>
    <xf numFmtId="49" fontId="8" fillId="2" borderId="36" xfId="0" applyNumberFormat="1" applyFont="1" applyFill="1" applyBorder="1" applyAlignment="1" applyProtection="1">
      <alignment horizontal="center" vertical="center" wrapText="1"/>
      <protection/>
    </xf>
    <xf numFmtId="188" fontId="8" fillId="3" borderId="13" xfId="0" applyNumberFormat="1" applyFont="1" applyFill="1" applyBorder="1" applyAlignment="1" applyProtection="1">
      <alignment horizontal="center" vertical="center" wrapText="1"/>
      <protection/>
    </xf>
    <xf numFmtId="188" fontId="8" fillId="2" borderId="13" xfId="0" applyNumberFormat="1" applyFont="1" applyFill="1" applyBorder="1" applyAlignment="1" applyProtection="1">
      <alignment horizontal="center" vertical="center" wrapText="1"/>
      <protection/>
    </xf>
    <xf numFmtId="188" fontId="11" fillId="33" borderId="34" xfId="0" applyNumberFormat="1" applyFont="1" applyFill="1" applyBorder="1" applyAlignment="1">
      <alignment horizontal="center"/>
    </xf>
    <xf numFmtId="188" fontId="11" fillId="33" borderId="49" xfId="0" applyNumberFormat="1" applyFont="1" applyFill="1" applyBorder="1" applyAlignment="1">
      <alignment horizontal="center"/>
    </xf>
    <xf numFmtId="188" fontId="11" fillId="33" borderId="36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88" fontId="11" fillId="3" borderId="34" xfId="0" applyNumberFormat="1" applyFont="1" applyFill="1" applyBorder="1" applyAlignment="1">
      <alignment horizontal="center" vertical="center"/>
    </xf>
    <xf numFmtId="188" fontId="11" fillId="3" borderId="49" xfId="0" applyNumberFormat="1" applyFont="1" applyFill="1" applyBorder="1" applyAlignment="1">
      <alignment horizontal="center" vertical="center"/>
    </xf>
    <xf numFmtId="188" fontId="11" fillId="3" borderId="36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 applyProtection="1">
      <alignment horizontal="center" vertical="center" wrapText="1"/>
      <protection/>
    </xf>
    <xf numFmtId="49" fontId="8" fillId="33" borderId="49" xfId="0" applyNumberFormat="1" applyFont="1" applyFill="1" applyBorder="1" applyAlignment="1" applyProtection="1">
      <alignment horizontal="center" vertical="center" wrapText="1"/>
      <protection/>
    </xf>
    <xf numFmtId="49" fontId="8" fillId="33" borderId="36" xfId="0" applyNumberFormat="1" applyFont="1" applyFill="1" applyBorder="1" applyAlignment="1" applyProtection="1">
      <alignment horizontal="center" vertical="center" wrapText="1"/>
      <protection/>
    </xf>
    <xf numFmtId="49" fontId="8" fillId="33" borderId="37" xfId="0" applyNumberFormat="1" applyFont="1" applyFill="1" applyBorder="1" applyAlignment="1" applyProtection="1">
      <alignment horizontal="center" vertical="center" wrapText="1"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188" fontId="11" fillId="2" borderId="34" xfId="0" applyNumberFormat="1" applyFont="1" applyFill="1" applyBorder="1" applyAlignment="1">
      <alignment horizontal="center" vertical="center"/>
    </xf>
    <xf numFmtId="188" fontId="11" fillId="2" borderId="49" xfId="0" applyNumberFormat="1" applyFont="1" applyFill="1" applyBorder="1" applyAlignment="1">
      <alignment horizontal="center" vertical="center"/>
    </xf>
    <xf numFmtId="188" fontId="11" fillId="2" borderId="36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1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48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 applyProtection="1">
      <alignment vertical="center" wrapText="1"/>
      <protection/>
    </xf>
    <xf numFmtId="49" fontId="45" fillId="0" borderId="13" xfId="0" applyNumberFormat="1" applyFont="1" applyFill="1" applyBorder="1" applyAlignment="1" applyProtection="1">
      <alignment vertical="center" wrapText="1"/>
      <protection/>
    </xf>
    <xf numFmtId="0" fontId="19" fillId="33" borderId="13" xfId="0" applyNumberFormat="1" applyFont="1" applyFill="1" applyBorder="1" applyAlignment="1" applyProtection="1">
      <alignment/>
      <protection/>
    </xf>
    <xf numFmtId="4" fontId="19" fillId="5" borderId="13" xfId="0" applyNumberFormat="1" applyFont="1" applyFill="1" applyBorder="1" applyAlignment="1">
      <alignment/>
    </xf>
    <xf numFmtId="4" fontId="19" fillId="34" borderId="13" xfId="0" applyNumberFormat="1" applyFont="1" applyFill="1" applyBorder="1" applyAlignment="1">
      <alignment/>
    </xf>
    <xf numFmtId="4" fontId="19" fillId="7" borderId="34" xfId="0" applyNumberFormat="1" applyFont="1" applyFill="1" applyBorder="1" applyAlignment="1">
      <alignment/>
    </xf>
    <xf numFmtId="4" fontId="19" fillId="3" borderId="13" xfId="0" applyNumberFormat="1" applyFont="1" applyFill="1" applyBorder="1" applyAlignment="1">
      <alignment/>
    </xf>
    <xf numFmtId="4" fontId="46" fillId="6" borderId="13" xfId="0" applyNumberFormat="1" applyFont="1" applyFill="1" applyBorder="1" applyAlignment="1">
      <alignment/>
    </xf>
    <xf numFmtId="4" fontId="46" fillId="33" borderId="13" xfId="0" applyNumberFormat="1" applyFont="1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e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9525</xdr:rowOff>
    </xdr:from>
    <xdr:to>
      <xdr:col>10</xdr:col>
      <xdr:colOff>123825</xdr:colOff>
      <xdr:row>9</xdr:row>
      <xdr:rowOff>104775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"/>
          <a:ext cx="13239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om@dudince-mesto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6"/>
  <sheetViews>
    <sheetView zoomScalePageLayoutView="0" workbookViewId="0" topLeftCell="A22">
      <selection activeCell="T6" sqref="T6:AF6"/>
    </sheetView>
  </sheetViews>
  <sheetFormatPr defaultColWidth="10.28125" defaultRowHeight="12.75" customHeight="1"/>
  <cols>
    <col min="1" max="33" width="2.57421875" style="1" customWidth="1"/>
    <col min="34" max="34" width="9.57421875" style="1" customWidth="1"/>
    <col min="35" max="35" width="11.140625" style="1" customWidth="1"/>
    <col min="36" max="36" width="8.421875" style="1" customWidth="1"/>
    <col min="37" max="37" width="9.421875" style="1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"/>
      <c r="M1" s="4"/>
      <c r="N1" s="4"/>
      <c r="O1" s="4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"/>
      <c r="N2" s="5"/>
      <c r="O2" s="5"/>
      <c r="P2" s="5"/>
      <c r="Q2" s="5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3"/>
    </row>
    <row r="4" spans="1:3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Z4" s="6"/>
      <c r="AA4" s="7"/>
      <c r="AB4" s="7"/>
      <c r="AC4" s="7"/>
      <c r="AD4" s="7"/>
      <c r="AE4" s="7"/>
      <c r="AF4" s="7"/>
    </row>
    <row r="5" spans="1:37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T5" s="492" t="s">
        <v>409</v>
      </c>
      <c r="U5" s="493"/>
      <c r="V5" s="493"/>
      <c r="W5" s="493"/>
      <c r="X5" s="493"/>
      <c r="Y5" s="493"/>
      <c r="Z5" s="493"/>
      <c r="AA5" s="493"/>
      <c r="AB5" s="493"/>
      <c r="AC5" s="493"/>
      <c r="AD5" s="493"/>
      <c r="AE5" s="493"/>
      <c r="AF5" s="494"/>
      <c r="AG5" s="8"/>
      <c r="AH5" s="9"/>
      <c r="AI5" s="9"/>
      <c r="AJ5" s="9"/>
      <c r="AK5" s="10"/>
    </row>
    <row r="6" spans="1:37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N6" s="11"/>
      <c r="O6" s="11"/>
      <c r="P6" s="11"/>
      <c r="Q6" s="11"/>
      <c r="T6" s="465" t="s">
        <v>412</v>
      </c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7"/>
      <c r="AK6" s="10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AK7" s="10"/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O8" s="4"/>
      <c r="P8" s="4"/>
      <c r="Q8" s="4"/>
      <c r="R8" s="4"/>
      <c r="S8" s="4"/>
      <c r="AK8" s="10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O9" s="396"/>
      <c r="P9" s="397" t="s">
        <v>389</v>
      </c>
      <c r="Q9" s="397"/>
      <c r="R9" s="397"/>
      <c r="S9" s="396"/>
      <c r="T9" s="396"/>
      <c r="AK9" s="10"/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O10" s="396"/>
      <c r="P10" s="397"/>
      <c r="Q10" s="397"/>
      <c r="R10" s="397"/>
      <c r="S10" s="396"/>
      <c r="T10" s="396"/>
      <c r="AK10" s="10"/>
    </row>
    <row r="11" spans="1:37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4"/>
      <c r="N11" s="41" t="s">
        <v>156</v>
      </c>
      <c r="O11" s="41" t="s">
        <v>157</v>
      </c>
      <c r="P11" s="41" t="s">
        <v>158</v>
      </c>
      <c r="Q11" s="41" t="s">
        <v>159</v>
      </c>
      <c r="R11" s="41" t="s">
        <v>157</v>
      </c>
      <c r="S11" s="41" t="s">
        <v>160</v>
      </c>
      <c r="T11" s="41" t="s">
        <v>161</v>
      </c>
      <c r="U11" s="41" t="s">
        <v>162</v>
      </c>
      <c r="AK11" s="10"/>
    </row>
    <row r="12" spans="15:37" ht="12.75">
      <c r="O12" s="4"/>
      <c r="P12" s="4"/>
      <c r="Q12" s="4"/>
      <c r="R12" s="4"/>
      <c r="S12" s="4"/>
      <c r="AK12" s="10"/>
    </row>
    <row r="13" spans="1:37" ht="15">
      <c r="A13" s="396"/>
      <c r="B13" s="470" t="s">
        <v>407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K13" s="10"/>
    </row>
    <row r="14" spans="1:37" ht="12.75">
      <c r="A14" s="469" t="s">
        <v>130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K14" s="10"/>
    </row>
    <row r="15" ht="12.75">
      <c r="AK15" s="10"/>
    </row>
    <row r="16" spans="2:37" ht="12.75">
      <c r="B16" s="12" t="s">
        <v>0</v>
      </c>
      <c r="C16" s="13"/>
      <c r="D16" s="13"/>
      <c r="E16" s="13"/>
      <c r="F16" s="12"/>
      <c r="G16" s="12"/>
      <c r="H16" s="14"/>
      <c r="I16" s="14"/>
      <c r="K16" s="12" t="s">
        <v>1</v>
      </c>
      <c r="L16" s="14"/>
      <c r="N16" s="13" t="s">
        <v>2</v>
      </c>
      <c r="O16" s="13"/>
      <c r="P16" s="14"/>
      <c r="Q16" s="14"/>
      <c r="R16" s="14"/>
      <c r="S16" s="488" t="s">
        <v>3</v>
      </c>
      <c r="T16" s="488"/>
      <c r="U16" s="488"/>
      <c r="V16" s="488"/>
      <c r="W16" s="488"/>
      <c r="X16" s="488"/>
      <c r="Y16" s="488" t="s">
        <v>4</v>
      </c>
      <c r="Z16" s="488"/>
      <c r="AA16" s="488"/>
      <c r="AB16" s="488"/>
      <c r="AC16" s="488"/>
      <c r="AD16" s="488"/>
      <c r="AE16" s="12"/>
      <c r="AF16" s="4"/>
      <c r="AK16" s="10"/>
    </row>
    <row r="17" spans="2:45" ht="12.75">
      <c r="B17" s="485" t="s">
        <v>5</v>
      </c>
      <c r="C17" s="486"/>
      <c r="D17" s="486"/>
      <c r="E17" s="486"/>
      <c r="F17" s="486"/>
      <c r="G17" s="486"/>
      <c r="H17" s="486"/>
      <c r="I17" s="487"/>
      <c r="K17" s="489"/>
      <c r="L17" s="490"/>
      <c r="N17" s="485" t="s">
        <v>408</v>
      </c>
      <c r="O17" s="486"/>
      <c r="P17" s="486"/>
      <c r="Q17" s="487"/>
      <c r="R17" s="15"/>
      <c r="S17" s="485" t="s">
        <v>6</v>
      </c>
      <c r="T17" s="486"/>
      <c r="U17" s="487"/>
      <c r="V17" s="15"/>
      <c r="W17" s="16"/>
      <c r="X17" s="16"/>
      <c r="Y17" s="485" t="s">
        <v>7</v>
      </c>
      <c r="Z17" s="486"/>
      <c r="AA17" s="486"/>
      <c r="AB17" s="486"/>
      <c r="AC17" s="486"/>
      <c r="AD17" s="487"/>
      <c r="AK17" s="10"/>
      <c r="AL17" s="1"/>
      <c r="AM17" s="1"/>
      <c r="AN17" s="1"/>
      <c r="AO17" s="1"/>
      <c r="AP17" s="1"/>
      <c r="AQ17" s="1"/>
      <c r="AR17" s="1"/>
      <c r="AS17" s="1"/>
    </row>
    <row r="18" spans="2:45" ht="12.75">
      <c r="B18" s="17"/>
      <c r="C18" s="17"/>
      <c r="D18" s="17"/>
      <c r="E18" s="17"/>
      <c r="G18" s="17"/>
      <c r="H18" s="17"/>
      <c r="J18" s="17"/>
      <c r="K18" s="17"/>
      <c r="L18" s="17"/>
      <c r="M18" s="17"/>
      <c r="N18" s="17"/>
      <c r="O18" s="17"/>
      <c r="P18" s="17"/>
      <c r="Q18" s="17"/>
      <c r="S18" s="17"/>
      <c r="T18" s="17"/>
      <c r="U18" s="17"/>
      <c r="W18" s="18"/>
      <c r="X18" s="18"/>
      <c r="Y18" s="17"/>
      <c r="Z18" s="17"/>
      <c r="AA18" s="17"/>
      <c r="AB18" s="17"/>
      <c r="AC18" s="17"/>
      <c r="AD18" s="17"/>
      <c r="AL18" s="1"/>
      <c r="AM18" s="1"/>
      <c r="AN18" s="1"/>
      <c r="AO18" s="1"/>
      <c r="AP18" s="1"/>
      <c r="AQ18" s="1"/>
      <c r="AR18" s="1"/>
      <c r="AS18" s="1"/>
    </row>
    <row r="19" spans="2:45" ht="12.75">
      <c r="B19" s="484" t="s">
        <v>8</v>
      </c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19"/>
      <c r="R19" s="19"/>
      <c r="AG19" s="14"/>
      <c r="AL19" s="1"/>
      <c r="AM19" s="1"/>
      <c r="AN19" s="1"/>
      <c r="AO19" s="1"/>
      <c r="AP19" s="1"/>
      <c r="AQ19" s="1"/>
      <c r="AR19" s="1"/>
      <c r="AS19" s="1"/>
    </row>
    <row r="20" spans="2:45" ht="12.75">
      <c r="B20" s="464" t="s">
        <v>9</v>
      </c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59"/>
      <c r="V20" s="459"/>
      <c r="W20" s="459"/>
      <c r="X20" s="459"/>
      <c r="Y20" s="459"/>
      <c r="Z20" s="459"/>
      <c r="AA20" s="459"/>
      <c r="AB20" s="459"/>
      <c r="AC20" s="459"/>
      <c r="AD20" s="459"/>
      <c r="AE20" s="459"/>
      <c r="AF20" s="460"/>
      <c r="AG20" s="15"/>
      <c r="AL20" s="1"/>
      <c r="AM20" s="1"/>
      <c r="AN20" s="1"/>
      <c r="AO20" s="1"/>
      <c r="AP20" s="1"/>
      <c r="AQ20" s="1"/>
      <c r="AR20" s="1"/>
      <c r="AS20" s="1"/>
    </row>
    <row r="21" spans="2:32" ht="12.75">
      <c r="B21" s="464" t="s">
        <v>10</v>
      </c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60"/>
    </row>
    <row r="22" spans="2:32" ht="12.7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2:18" ht="12.75">
      <c r="B23" s="484" t="s">
        <v>11</v>
      </c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19"/>
      <c r="R23" s="19"/>
    </row>
    <row r="24" spans="2:32" ht="12.75">
      <c r="B24" s="464" t="s">
        <v>12</v>
      </c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60"/>
    </row>
    <row r="26" spans="2:32" ht="12.75">
      <c r="B26" s="488" t="s">
        <v>13</v>
      </c>
      <c r="C26" s="488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</row>
    <row r="27" spans="2:6" ht="12.75">
      <c r="B27" s="14" t="s">
        <v>14</v>
      </c>
      <c r="C27" s="14"/>
      <c r="D27" s="14"/>
      <c r="E27" s="14"/>
      <c r="F27" s="14"/>
    </row>
    <row r="28" spans="2:32" ht="12.75">
      <c r="B28" s="468" t="s">
        <v>175</v>
      </c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60"/>
    </row>
    <row r="30" spans="2:11" ht="12.75">
      <c r="B30" s="14" t="s">
        <v>15</v>
      </c>
      <c r="C30" s="14"/>
      <c r="D30" s="14"/>
      <c r="E30" s="14"/>
      <c r="F30" s="14"/>
      <c r="G30" s="14"/>
      <c r="H30" s="14" t="s">
        <v>16</v>
      </c>
      <c r="I30" s="14"/>
      <c r="J30" s="14"/>
      <c r="K30" s="14"/>
    </row>
    <row r="31" spans="2:32" ht="12.75">
      <c r="B31" s="505" t="s">
        <v>174</v>
      </c>
      <c r="C31" s="506"/>
      <c r="D31" s="506"/>
      <c r="E31" s="506"/>
      <c r="F31" s="490"/>
      <c r="G31" s="20"/>
      <c r="H31" s="464" t="s">
        <v>17</v>
      </c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60"/>
    </row>
    <row r="33" spans="2:25" ht="12.75">
      <c r="B33" s="495" t="s">
        <v>18</v>
      </c>
      <c r="C33" s="495"/>
      <c r="D33" s="495"/>
      <c r="E33" s="495"/>
      <c r="F33" s="495"/>
      <c r="G33" s="495"/>
      <c r="H33" s="495"/>
      <c r="I33" s="495"/>
      <c r="K33" s="21" t="s">
        <v>19</v>
      </c>
      <c r="L33" s="21"/>
      <c r="M33" s="21"/>
      <c r="N33" s="21"/>
      <c r="O33" s="21"/>
      <c r="V33" s="491" t="s">
        <v>20</v>
      </c>
      <c r="W33" s="491"/>
      <c r="X33" s="491"/>
      <c r="Y33" s="491"/>
    </row>
    <row r="34" spans="2:32" ht="12.75">
      <c r="B34" s="481">
        <v>45</v>
      </c>
      <c r="C34" s="482"/>
      <c r="D34" s="482"/>
      <c r="E34" s="482"/>
      <c r="F34" s="482"/>
      <c r="G34" s="482"/>
      <c r="H34" s="482"/>
      <c r="I34" s="483"/>
      <c r="J34" s="22"/>
      <c r="K34" s="461">
        <v>5243106</v>
      </c>
      <c r="L34" s="462"/>
      <c r="M34" s="462"/>
      <c r="N34" s="462"/>
      <c r="O34" s="462"/>
      <c r="P34" s="462"/>
      <c r="Q34" s="462"/>
      <c r="R34" s="462"/>
      <c r="S34" s="462"/>
      <c r="T34" s="463"/>
      <c r="V34" s="464"/>
      <c r="W34" s="459"/>
      <c r="X34" s="459"/>
      <c r="Y34" s="459"/>
      <c r="Z34" s="459"/>
      <c r="AA34" s="459"/>
      <c r="AB34" s="459"/>
      <c r="AC34" s="459"/>
      <c r="AD34" s="459"/>
      <c r="AE34" s="459"/>
      <c r="AF34" s="460"/>
    </row>
    <row r="35" spans="2:32" ht="12.75">
      <c r="B35" s="23"/>
      <c r="C35" s="23"/>
      <c r="D35" s="23"/>
      <c r="E35" s="23"/>
      <c r="F35" s="23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2:6" ht="12.75">
      <c r="B36" s="480" t="s">
        <v>21</v>
      </c>
      <c r="C36" s="480"/>
      <c r="D36" s="480"/>
      <c r="E36" s="480"/>
      <c r="F36" s="480"/>
    </row>
    <row r="37" spans="2:32" ht="12.75">
      <c r="B37" s="458" t="s">
        <v>172</v>
      </c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60"/>
    </row>
    <row r="38" spans="2:3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40" spans="2:33" ht="12.75">
      <c r="B40" s="471" t="s">
        <v>410</v>
      </c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3"/>
      <c r="N40" s="496" t="s">
        <v>22</v>
      </c>
      <c r="O40" s="497"/>
      <c r="P40" s="497"/>
      <c r="Q40" s="497"/>
      <c r="R40" s="497"/>
      <c r="S40" s="497"/>
      <c r="T40" s="497"/>
      <c r="U40" s="497"/>
      <c r="V40" s="497"/>
      <c r="W40" s="497"/>
      <c r="X40" s="497"/>
      <c r="Y40" s="497"/>
      <c r="Z40" s="497"/>
      <c r="AA40" s="497"/>
      <c r="AB40" s="497"/>
      <c r="AC40" s="497"/>
      <c r="AD40" s="497"/>
      <c r="AE40" s="497"/>
      <c r="AF40" s="497"/>
      <c r="AG40" s="498"/>
    </row>
    <row r="41" spans="2:33" ht="12.75">
      <c r="B41" s="474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6"/>
      <c r="N41" s="499"/>
      <c r="O41" s="500"/>
      <c r="P41" s="500"/>
      <c r="Q41" s="500"/>
      <c r="R41" s="500"/>
      <c r="S41" s="500"/>
      <c r="T41" s="500"/>
      <c r="U41" s="500"/>
      <c r="V41" s="500"/>
      <c r="W41" s="500"/>
      <c r="X41" s="500"/>
      <c r="Y41" s="500"/>
      <c r="Z41" s="500"/>
      <c r="AA41" s="500"/>
      <c r="AB41" s="500"/>
      <c r="AC41" s="500"/>
      <c r="AD41" s="500"/>
      <c r="AE41" s="500"/>
      <c r="AF41" s="500"/>
      <c r="AG41" s="501"/>
    </row>
    <row r="42" spans="2:33" ht="12.75">
      <c r="B42" s="474"/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6"/>
      <c r="N42" s="499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1"/>
    </row>
    <row r="43" spans="2:33" ht="12.75">
      <c r="B43" s="474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6"/>
      <c r="N43" s="499"/>
      <c r="O43" s="500"/>
      <c r="P43" s="500"/>
      <c r="Q43" s="500"/>
      <c r="R43" s="500"/>
      <c r="S43" s="500"/>
      <c r="T43" s="500"/>
      <c r="U43" s="500"/>
      <c r="V43" s="500"/>
      <c r="W43" s="500"/>
      <c r="X43" s="500"/>
      <c r="Y43" s="500"/>
      <c r="Z43" s="500"/>
      <c r="AA43" s="500"/>
      <c r="AB43" s="500"/>
      <c r="AC43" s="500"/>
      <c r="AD43" s="500"/>
      <c r="AE43" s="500"/>
      <c r="AF43" s="500"/>
      <c r="AG43" s="501"/>
    </row>
    <row r="44" spans="2:33" ht="12.75">
      <c r="B44" s="474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6"/>
      <c r="N44" s="499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1"/>
    </row>
    <row r="45" spans="2:33" ht="12.75">
      <c r="B45" s="474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6"/>
      <c r="N45" s="499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1"/>
    </row>
    <row r="46" spans="2:33" ht="12.75">
      <c r="B46" s="477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9"/>
      <c r="N46" s="502"/>
      <c r="O46" s="503"/>
      <c r="P46" s="503"/>
      <c r="Q46" s="503"/>
      <c r="R46" s="503"/>
      <c r="S46" s="503"/>
      <c r="T46" s="503"/>
      <c r="U46" s="503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4"/>
    </row>
  </sheetData>
  <sheetProtection/>
  <mergeCells count="29">
    <mergeCell ref="T5:AF5"/>
    <mergeCell ref="Y17:AD17"/>
    <mergeCell ref="V34:AF34"/>
    <mergeCell ref="B33:I33"/>
    <mergeCell ref="N40:AG46"/>
    <mergeCell ref="Y16:AD16"/>
    <mergeCell ref="S17:U17"/>
    <mergeCell ref="S16:X16"/>
    <mergeCell ref="B31:F31"/>
    <mergeCell ref="H31:AF31"/>
    <mergeCell ref="B40:M46"/>
    <mergeCell ref="B36:F36"/>
    <mergeCell ref="B34:I34"/>
    <mergeCell ref="B23:P23"/>
    <mergeCell ref="B17:I17"/>
    <mergeCell ref="B19:P19"/>
    <mergeCell ref="B26:AF26"/>
    <mergeCell ref="N17:Q17"/>
    <mergeCell ref="K17:L17"/>
    <mergeCell ref="V33:Y33"/>
    <mergeCell ref="B37:AF37"/>
    <mergeCell ref="K34:T34"/>
    <mergeCell ref="B24:AF24"/>
    <mergeCell ref="T6:AF6"/>
    <mergeCell ref="B28:AF28"/>
    <mergeCell ref="A14:AG14"/>
    <mergeCell ref="B21:AF21"/>
    <mergeCell ref="B13:AG13"/>
    <mergeCell ref="B20:AF20"/>
  </mergeCells>
  <hyperlinks>
    <hyperlink ref="B37" r:id="rId1" display="ekonom@dudince-mesto.sk"/>
  </hyperlinks>
  <printOptions horizontalCentered="1"/>
  <pageMargins left="0.7874015748031497" right="0.7874015748031497" top="0" bottom="0" header="0.5118110236220472" footer="0.5118110236220472"/>
  <pageSetup fitToHeight="1" fitToWidth="1"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H5" sqref="H5"/>
    </sheetView>
  </sheetViews>
  <sheetFormatPr defaultColWidth="10.28125" defaultRowHeight="12.75" customHeight="1"/>
  <cols>
    <col min="1" max="5" width="9.7109375" style="1" customWidth="1"/>
    <col min="6" max="6" width="10.7109375" style="1" customWidth="1"/>
    <col min="7" max="7" width="53.7109375" style="1" customWidth="1"/>
    <col min="8" max="8" width="11.7109375" style="1" customWidth="1"/>
  </cols>
  <sheetData>
    <row r="1" spans="1:10" ht="12.75">
      <c r="A1" s="558" t="s">
        <v>117</v>
      </c>
      <c r="B1" s="558"/>
      <c r="C1" s="558"/>
      <c r="D1" s="558"/>
      <c r="E1" s="558"/>
      <c r="F1" s="558"/>
      <c r="G1" s="558"/>
      <c r="H1" s="558"/>
      <c r="I1" s="28"/>
      <c r="J1" s="28"/>
    </row>
    <row r="2" spans="1:10" ht="12.75">
      <c r="A2" s="559"/>
      <c r="B2" s="559"/>
      <c r="C2" s="559"/>
      <c r="D2" s="559"/>
      <c r="E2" s="559"/>
      <c r="F2" s="559"/>
      <c r="G2" s="559"/>
      <c r="H2" s="559"/>
      <c r="I2" s="28"/>
      <c r="J2" s="28"/>
    </row>
    <row r="3" spans="1:17" ht="12.75">
      <c r="A3" s="556" t="s">
        <v>118</v>
      </c>
      <c r="B3" s="556"/>
      <c r="C3" s="556"/>
      <c r="D3" s="556"/>
      <c r="E3" s="556"/>
      <c r="F3" s="556"/>
      <c r="G3" s="556"/>
      <c r="H3" s="557"/>
      <c r="I3" s="10"/>
      <c r="J3" s="10"/>
      <c r="K3" s="10"/>
      <c r="M3" s="10"/>
      <c r="O3" s="10"/>
      <c r="Q3" s="10"/>
    </row>
    <row r="4" spans="1:15" ht="33.75" customHeight="1">
      <c r="A4" s="25" t="s">
        <v>67</v>
      </c>
      <c r="B4" s="25" t="s">
        <v>68</v>
      </c>
      <c r="C4" s="25" t="s">
        <v>69</v>
      </c>
      <c r="D4" s="25" t="s">
        <v>70</v>
      </c>
      <c r="E4" s="25" t="s">
        <v>26</v>
      </c>
      <c r="F4" s="25" t="s">
        <v>27</v>
      </c>
      <c r="G4" s="25" t="s">
        <v>28</v>
      </c>
      <c r="H4" s="26" t="s">
        <v>29</v>
      </c>
      <c r="I4" s="10"/>
      <c r="J4" s="10"/>
      <c r="K4" s="10"/>
      <c r="M4" s="10"/>
      <c r="O4" s="10"/>
    </row>
    <row r="5" spans="1:15" ht="12.75">
      <c r="A5" s="25" t="s">
        <v>30</v>
      </c>
      <c r="B5" s="25" t="s">
        <v>31</v>
      </c>
      <c r="C5" s="25" t="s">
        <v>32</v>
      </c>
      <c r="D5" s="25" t="s">
        <v>33</v>
      </c>
      <c r="E5" s="25" t="s">
        <v>71</v>
      </c>
      <c r="F5" s="25" t="s">
        <v>72</v>
      </c>
      <c r="G5" s="25" t="s">
        <v>73</v>
      </c>
      <c r="H5" s="25" t="s">
        <v>75</v>
      </c>
      <c r="I5" s="10"/>
      <c r="J5" s="10"/>
      <c r="K5" s="10"/>
      <c r="M5" s="10"/>
      <c r="O5" s="10"/>
    </row>
    <row r="6" spans="1:8" ht="12.75">
      <c r="A6" s="553" t="s">
        <v>65</v>
      </c>
      <c r="B6" s="554"/>
      <c r="C6" s="554"/>
      <c r="D6" s="554"/>
      <c r="E6" s="554"/>
      <c r="F6" s="554"/>
      <c r="G6" s="555"/>
      <c r="H6" s="29">
        <v>0</v>
      </c>
    </row>
  </sheetData>
  <sheetProtection/>
  <mergeCells count="3">
    <mergeCell ref="A6:G6"/>
    <mergeCell ref="A3:H3"/>
    <mergeCell ref="A1:H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4" sqref="A4:IV4"/>
    </sheetView>
  </sheetViews>
  <sheetFormatPr defaultColWidth="10.28125" defaultRowHeight="12.75" customHeight="1"/>
  <cols>
    <col min="1" max="1" width="45.8515625" style="1" customWidth="1"/>
  </cols>
  <sheetData>
    <row r="1" spans="2:9" ht="12.75">
      <c r="B1" t="s">
        <v>119</v>
      </c>
      <c r="C1" t="s">
        <v>120</v>
      </c>
      <c r="D1" t="s">
        <v>121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</row>
    <row r="2" spans="1:9" ht="12.75">
      <c r="A2" s="1" t="s">
        <v>127</v>
      </c>
      <c r="B2">
        <v>27</v>
      </c>
      <c r="C2">
        <v>116</v>
      </c>
      <c r="D2">
        <v>8</v>
      </c>
      <c r="E2">
        <v>10</v>
      </c>
      <c r="F2">
        <v>7</v>
      </c>
      <c r="G2">
        <v>8</v>
      </c>
      <c r="H2">
        <v>7</v>
      </c>
      <c r="I2">
        <v>6</v>
      </c>
    </row>
    <row r="3" spans="1:9" ht="12.75">
      <c r="A3" s="1" t="s">
        <v>128</v>
      </c>
      <c r="B3">
        <v>8</v>
      </c>
      <c r="C3">
        <v>13</v>
      </c>
      <c r="D3">
        <v>8</v>
      </c>
      <c r="E3">
        <v>13</v>
      </c>
      <c r="F3">
        <v>9</v>
      </c>
      <c r="G3">
        <v>13</v>
      </c>
      <c r="H3">
        <v>5</v>
      </c>
      <c r="I3">
        <v>13</v>
      </c>
    </row>
    <row r="4" spans="1:9" ht="12.75">
      <c r="A4" s="1" t="s">
        <v>129</v>
      </c>
      <c r="B4">
        <v>6</v>
      </c>
      <c r="C4">
        <v>6</v>
      </c>
      <c r="D4">
        <v>6</v>
      </c>
      <c r="E4">
        <v>6</v>
      </c>
      <c r="F4">
        <v>5</v>
      </c>
      <c r="G4">
        <v>5</v>
      </c>
      <c r="H4">
        <v>5</v>
      </c>
      <c r="I4">
        <v>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75" t="s">
        <v>206</v>
      </c>
      <c r="C1" s="75"/>
      <c r="D1" s="79"/>
      <c r="E1" s="79"/>
      <c r="F1" s="79"/>
    </row>
    <row r="2" spans="2:6" ht="12.75">
      <c r="B2" s="75" t="s">
        <v>207</v>
      </c>
      <c r="C2" s="75"/>
      <c r="D2" s="79"/>
      <c r="E2" s="79"/>
      <c r="F2" s="79"/>
    </row>
    <row r="3" spans="2:6" ht="12.75">
      <c r="B3" s="76"/>
      <c r="C3" s="76"/>
      <c r="D3" s="80"/>
      <c r="E3" s="80"/>
      <c r="F3" s="80"/>
    </row>
    <row r="4" spans="2:6" ht="51">
      <c r="B4" s="76" t="s">
        <v>208</v>
      </c>
      <c r="C4" s="76"/>
      <c r="D4" s="80"/>
      <c r="E4" s="80"/>
      <c r="F4" s="80"/>
    </row>
    <row r="5" spans="2:6" ht="12.75">
      <c r="B5" s="76"/>
      <c r="C5" s="76"/>
      <c r="D5" s="80"/>
      <c r="E5" s="80"/>
      <c r="F5" s="80"/>
    </row>
    <row r="6" spans="2:6" ht="12.75">
      <c r="B6" s="75" t="s">
        <v>209</v>
      </c>
      <c r="C6" s="75"/>
      <c r="D6" s="79"/>
      <c r="E6" s="79" t="s">
        <v>210</v>
      </c>
      <c r="F6" s="79" t="s">
        <v>211</v>
      </c>
    </row>
    <row r="7" spans="2:6" ht="13.5" thickBot="1">
      <c r="B7" s="76"/>
      <c r="C7" s="76"/>
      <c r="D7" s="80"/>
      <c r="E7" s="80"/>
      <c r="F7" s="80"/>
    </row>
    <row r="8" spans="2:6" ht="39" thickBot="1">
      <c r="B8" s="77" t="s">
        <v>212</v>
      </c>
      <c r="C8" s="78"/>
      <c r="D8" s="81"/>
      <c r="E8" s="81">
        <v>152</v>
      </c>
      <c r="F8" s="82" t="s">
        <v>213</v>
      </c>
    </row>
    <row r="9" spans="2:6" ht="12.75">
      <c r="B9" s="76"/>
      <c r="C9" s="76"/>
      <c r="D9" s="80"/>
      <c r="E9" s="80"/>
      <c r="F9" s="80"/>
    </row>
    <row r="10" spans="2:6" ht="12.75">
      <c r="B10" s="76"/>
      <c r="C10" s="76"/>
      <c r="D10" s="80"/>
      <c r="E10" s="80"/>
      <c r="F1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66" t="s">
        <v>264</v>
      </c>
      <c r="C1" s="166"/>
      <c r="D1" s="167"/>
      <c r="E1" s="167"/>
      <c r="F1" s="167"/>
    </row>
    <row r="2" spans="2:6" ht="12.75">
      <c r="B2" s="166" t="s">
        <v>265</v>
      </c>
      <c r="C2" s="166"/>
      <c r="D2" s="167"/>
      <c r="E2" s="167"/>
      <c r="F2" s="167"/>
    </row>
    <row r="3" spans="2:6" ht="12.75">
      <c r="B3" s="76"/>
      <c r="C3" s="76"/>
      <c r="D3" s="80"/>
      <c r="E3" s="80"/>
      <c r="F3" s="80"/>
    </row>
    <row r="4" spans="2:6" ht="51">
      <c r="B4" s="76" t="s">
        <v>208</v>
      </c>
      <c r="C4" s="76"/>
      <c r="D4" s="80"/>
      <c r="E4" s="80"/>
      <c r="F4" s="80"/>
    </row>
    <row r="5" spans="2:6" ht="12.75">
      <c r="B5" s="76"/>
      <c r="C5" s="76"/>
      <c r="D5" s="80"/>
      <c r="E5" s="80"/>
      <c r="F5" s="80"/>
    </row>
    <row r="6" spans="2:6" ht="12.75">
      <c r="B6" s="166" t="s">
        <v>209</v>
      </c>
      <c r="C6" s="166"/>
      <c r="D6" s="167"/>
      <c r="E6" s="167" t="s">
        <v>210</v>
      </c>
      <c r="F6" s="167" t="s">
        <v>211</v>
      </c>
    </row>
    <row r="7" spans="2:6" ht="13.5" thickBot="1">
      <c r="B7" s="76"/>
      <c r="C7" s="76"/>
      <c r="D7" s="80"/>
      <c r="E7" s="80"/>
      <c r="F7" s="80"/>
    </row>
    <row r="8" spans="2:6" ht="39" thickBot="1">
      <c r="B8" s="77" t="s">
        <v>212</v>
      </c>
      <c r="C8" s="78"/>
      <c r="D8" s="81"/>
      <c r="E8" s="81">
        <v>124</v>
      </c>
      <c r="F8" s="82" t="s">
        <v>213</v>
      </c>
    </row>
    <row r="9" spans="2:6" ht="12.75">
      <c r="B9" s="76"/>
      <c r="C9" s="76"/>
      <c r="D9" s="80"/>
      <c r="E9" s="80"/>
      <c r="F9" s="80"/>
    </row>
    <row r="10" spans="2:6" ht="12.75">
      <c r="B10" s="76"/>
      <c r="C10" s="76"/>
      <c r="D10" s="80"/>
      <c r="E10" s="80"/>
      <c r="F1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73" t="s">
        <v>264</v>
      </c>
      <c r="C1" s="173"/>
      <c r="D1" s="174"/>
      <c r="E1" s="174"/>
      <c r="F1" s="174"/>
    </row>
    <row r="2" spans="2:6" ht="12.75">
      <c r="B2" s="173" t="s">
        <v>269</v>
      </c>
      <c r="C2" s="173"/>
      <c r="D2" s="174"/>
      <c r="E2" s="174"/>
      <c r="F2" s="174"/>
    </row>
    <row r="3" spans="2:6" ht="12.75">
      <c r="B3" s="76"/>
      <c r="C3" s="76"/>
      <c r="D3" s="80"/>
      <c r="E3" s="80"/>
      <c r="F3" s="80"/>
    </row>
    <row r="4" spans="2:6" ht="51">
      <c r="B4" s="76" t="s">
        <v>208</v>
      </c>
      <c r="C4" s="76"/>
      <c r="D4" s="80"/>
      <c r="E4" s="80"/>
      <c r="F4" s="80"/>
    </row>
    <row r="5" spans="2:6" ht="12.75">
      <c r="B5" s="76"/>
      <c r="C5" s="76"/>
      <c r="D5" s="80"/>
      <c r="E5" s="80"/>
      <c r="F5" s="80"/>
    </row>
    <row r="6" spans="2:6" ht="12.75">
      <c r="B6" s="173" t="s">
        <v>209</v>
      </c>
      <c r="C6" s="173"/>
      <c r="D6" s="174"/>
      <c r="E6" s="174" t="s">
        <v>210</v>
      </c>
      <c r="F6" s="174" t="s">
        <v>211</v>
      </c>
    </row>
    <row r="7" spans="2:6" ht="13.5" thickBot="1">
      <c r="B7" s="76"/>
      <c r="C7" s="76"/>
      <c r="D7" s="80"/>
      <c r="E7" s="80"/>
      <c r="F7" s="80"/>
    </row>
    <row r="8" spans="2:6" ht="39" thickBot="1">
      <c r="B8" s="77" t="s">
        <v>212</v>
      </c>
      <c r="C8" s="78"/>
      <c r="D8" s="81"/>
      <c r="E8" s="81">
        <v>138</v>
      </c>
      <c r="F8" s="82" t="s">
        <v>213</v>
      </c>
    </row>
    <row r="9" spans="2:6" ht="12.75">
      <c r="B9" s="76"/>
      <c r="C9" s="76"/>
      <c r="D9" s="80"/>
      <c r="E9" s="80"/>
      <c r="F9" s="80"/>
    </row>
    <row r="10" spans="2:6" ht="12.75">
      <c r="B10" s="76"/>
      <c r="C10" s="76"/>
      <c r="D10" s="80"/>
      <c r="E10" s="80"/>
      <c r="F1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workbookViewId="0" topLeftCell="A1">
      <selection activeCell="L4" sqref="L4"/>
    </sheetView>
  </sheetViews>
  <sheetFormatPr defaultColWidth="10.28125" defaultRowHeight="12.75" customHeight="1"/>
  <cols>
    <col min="1" max="1" width="5.7109375" style="17" customWidth="1"/>
    <col min="2" max="2" width="10.421875" style="17" customWidth="1"/>
    <col min="3" max="3" width="8.421875" style="17" customWidth="1"/>
    <col min="4" max="4" width="11.7109375" style="17" customWidth="1"/>
    <col min="5" max="5" width="49.421875" style="17" customWidth="1"/>
    <col min="6" max="6" width="12.140625" style="0" customWidth="1"/>
    <col min="7" max="7" width="10.421875" style="1" hidden="1" customWidth="1"/>
    <col min="8" max="8" width="1.421875" style="1" hidden="1" customWidth="1"/>
    <col min="9" max="9" width="15.57421875" style="1" customWidth="1"/>
    <col min="10" max="10" width="16.7109375" style="1" customWidth="1"/>
    <col min="11" max="11" width="13.421875" style="1" customWidth="1"/>
    <col min="12" max="13" width="14.8515625" style="0" customWidth="1"/>
    <col min="14" max="14" width="12.8515625" style="0" customWidth="1"/>
    <col min="15" max="15" width="12.421875" style="0" customWidth="1"/>
    <col min="16" max="16" width="14.57421875" style="0" customWidth="1"/>
  </cols>
  <sheetData>
    <row r="1" spans="1:15" ht="12.75">
      <c r="A1" s="510" t="s">
        <v>23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</row>
    <row r="2" spans="1:14" ht="12.75">
      <c r="A2" s="50" t="s">
        <v>24</v>
      </c>
      <c r="B2" s="50"/>
      <c r="C2" s="50"/>
      <c r="D2" s="50"/>
      <c r="E2" s="50"/>
      <c r="G2" s="45"/>
      <c r="H2" s="45"/>
      <c r="I2" s="45"/>
      <c r="J2" s="45"/>
      <c r="K2" s="46"/>
      <c r="L2" s="43"/>
      <c r="M2" s="43"/>
      <c r="N2" s="43"/>
    </row>
    <row r="3" spans="1:14" ht="30" customHeight="1">
      <c r="A3" s="507" t="s">
        <v>293</v>
      </c>
      <c r="B3" s="508"/>
      <c r="C3" s="508"/>
      <c r="D3" s="508"/>
      <c r="E3" s="509"/>
      <c r="F3" s="407" t="s">
        <v>262</v>
      </c>
      <c r="G3" s="119"/>
      <c r="H3" s="119" t="s">
        <v>205</v>
      </c>
      <c r="I3" s="195" t="s">
        <v>262</v>
      </c>
      <c r="J3" s="223" t="s">
        <v>131</v>
      </c>
      <c r="K3" s="228" t="s">
        <v>292</v>
      </c>
      <c r="L3" s="409" t="s">
        <v>131</v>
      </c>
      <c r="M3" s="183" t="s">
        <v>131</v>
      </c>
      <c r="N3" s="183" t="s">
        <v>131</v>
      </c>
    </row>
    <row r="4" spans="1:14" ht="37.5" customHeight="1">
      <c r="A4" s="120" t="s">
        <v>25</v>
      </c>
      <c r="B4" s="120" t="s">
        <v>182</v>
      </c>
      <c r="C4" s="120" t="s">
        <v>26</v>
      </c>
      <c r="D4" s="120" t="s">
        <v>27</v>
      </c>
      <c r="E4" s="121" t="s">
        <v>28</v>
      </c>
      <c r="F4" s="212">
        <v>2021</v>
      </c>
      <c r="G4" s="122"/>
      <c r="H4" s="122">
        <v>2018</v>
      </c>
      <c r="I4" s="178">
        <v>2022</v>
      </c>
      <c r="J4" s="136">
        <v>2023</v>
      </c>
      <c r="K4" s="142">
        <v>2023</v>
      </c>
      <c r="L4" s="410">
        <v>2024</v>
      </c>
      <c r="M4" s="178">
        <v>2025</v>
      </c>
      <c r="N4" s="178">
        <v>2026</v>
      </c>
    </row>
    <row r="5" spans="1:14" ht="12.75">
      <c r="A5" s="47" t="s">
        <v>30</v>
      </c>
      <c r="B5" s="47"/>
      <c r="C5" s="47" t="s">
        <v>31</v>
      </c>
      <c r="D5" s="47" t="s">
        <v>32</v>
      </c>
      <c r="E5" s="56" t="s">
        <v>33</v>
      </c>
      <c r="F5" s="402"/>
      <c r="G5" s="84"/>
      <c r="H5" s="85"/>
      <c r="I5" s="85"/>
      <c r="J5" s="137"/>
      <c r="K5" s="143"/>
      <c r="L5" s="411"/>
      <c r="M5" s="85"/>
      <c r="N5" s="85"/>
    </row>
    <row r="6" spans="1:14" ht="24" customHeight="1">
      <c r="A6" s="48" t="s">
        <v>36</v>
      </c>
      <c r="B6" s="48"/>
      <c r="C6" s="48" t="s">
        <v>37</v>
      </c>
      <c r="D6" s="48" t="s">
        <v>38</v>
      </c>
      <c r="E6" s="51" t="s">
        <v>178</v>
      </c>
      <c r="F6" s="403">
        <v>634819</v>
      </c>
      <c r="G6" s="87"/>
      <c r="H6" s="88">
        <v>451195</v>
      </c>
      <c r="I6" s="88">
        <v>655367</v>
      </c>
      <c r="J6" s="138">
        <v>574917</v>
      </c>
      <c r="K6" s="144">
        <v>650000</v>
      </c>
      <c r="L6" s="412">
        <v>650000</v>
      </c>
      <c r="M6" s="86">
        <v>650000</v>
      </c>
      <c r="N6" s="86">
        <v>650000</v>
      </c>
    </row>
    <row r="7" spans="1:16" ht="15" customHeight="1">
      <c r="A7" s="48"/>
      <c r="B7" s="62"/>
      <c r="C7" s="62"/>
      <c r="D7" s="62"/>
      <c r="E7" s="63" t="s">
        <v>219</v>
      </c>
      <c r="F7" s="404">
        <f>SUM(F6)</f>
        <v>634819</v>
      </c>
      <c r="G7" s="91"/>
      <c r="H7" s="92">
        <f>SUM(H6)</f>
        <v>451195</v>
      </c>
      <c r="I7" s="92">
        <f>SUM(I6)</f>
        <v>655367</v>
      </c>
      <c r="J7" s="139">
        <f>SUM(J6)</f>
        <v>574917</v>
      </c>
      <c r="K7" s="145">
        <f>SUM(K6)</f>
        <v>650000</v>
      </c>
      <c r="L7" s="413">
        <f>SUM(L6)</f>
        <v>650000</v>
      </c>
      <c r="M7" s="90">
        <v>650000</v>
      </c>
      <c r="N7" s="90">
        <v>650000</v>
      </c>
      <c r="P7" s="90"/>
    </row>
    <row r="8" spans="1:16" ht="12.75">
      <c r="A8" s="48" t="s">
        <v>39</v>
      </c>
      <c r="B8" s="48"/>
      <c r="C8" s="57" t="s">
        <v>40</v>
      </c>
      <c r="D8" s="48" t="s">
        <v>41</v>
      </c>
      <c r="E8" s="51" t="s">
        <v>42</v>
      </c>
      <c r="F8" s="405">
        <v>653651</v>
      </c>
      <c r="G8" s="95"/>
      <c r="H8" s="96">
        <v>515570</v>
      </c>
      <c r="I8" s="96">
        <v>706448</v>
      </c>
      <c r="J8" s="140">
        <v>741000</v>
      </c>
      <c r="K8" s="146">
        <v>742357</v>
      </c>
      <c r="L8" s="414">
        <v>741000</v>
      </c>
      <c r="M8" s="94">
        <v>792899</v>
      </c>
      <c r="N8" s="94">
        <v>867481</v>
      </c>
      <c r="P8" s="90"/>
    </row>
    <row r="9" spans="1:14" ht="12.75">
      <c r="A9" s="48" t="s">
        <v>39</v>
      </c>
      <c r="B9" s="48"/>
      <c r="C9" s="48" t="s">
        <v>43</v>
      </c>
      <c r="D9" s="48" t="s">
        <v>38</v>
      </c>
      <c r="E9" s="51" t="s">
        <v>44</v>
      </c>
      <c r="F9" s="406">
        <v>21422</v>
      </c>
      <c r="G9" s="95"/>
      <c r="H9" s="96">
        <v>15252</v>
      </c>
      <c r="I9" s="96">
        <v>17440</v>
      </c>
      <c r="J9" s="140">
        <v>19000</v>
      </c>
      <c r="K9" s="146">
        <v>19279</v>
      </c>
      <c r="L9" s="414">
        <v>19000</v>
      </c>
      <c r="M9" s="94">
        <v>19000</v>
      </c>
      <c r="N9" s="94">
        <v>19000</v>
      </c>
    </row>
    <row r="10" spans="1:14" ht="12.75">
      <c r="A10" s="48" t="s">
        <v>39</v>
      </c>
      <c r="B10" s="48"/>
      <c r="C10" s="48" t="s">
        <v>43</v>
      </c>
      <c r="D10" s="48" t="s">
        <v>45</v>
      </c>
      <c r="E10" s="51" t="s">
        <v>46</v>
      </c>
      <c r="F10" s="406">
        <v>168067</v>
      </c>
      <c r="G10" s="95"/>
      <c r="H10" s="96">
        <v>162000</v>
      </c>
      <c r="I10" s="96">
        <v>143884</v>
      </c>
      <c r="J10" s="140">
        <v>183570</v>
      </c>
      <c r="K10" s="146">
        <v>183570</v>
      </c>
      <c r="L10" s="414">
        <v>183570</v>
      </c>
      <c r="M10" s="94">
        <v>183570</v>
      </c>
      <c r="N10" s="94">
        <v>183570</v>
      </c>
    </row>
    <row r="11" spans="1:14" ht="12.75">
      <c r="A11" s="48" t="s">
        <v>39</v>
      </c>
      <c r="B11" s="48"/>
      <c r="C11" s="48" t="s">
        <v>43</v>
      </c>
      <c r="D11" s="48" t="s">
        <v>41</v>
      </c>
      <c r="E11" s="51" t="s">
        <v>47</v>
      </c>
      <c r="F11" s="406">
        <v>3477</v>
      </c>
      <c r="G11" s="95"/>
      <c r="H11" s="96">
        <v>2470</v>
      </c>
      <c r="I11" s="96">
        <v>3346</v>
      </c>
      <c r="J11" s="140">
        <v>5030</v>
      </c>
      <c r="K11" s="146">
        <v>5030</v>
      </c>
      <c r="L11" s="414">
        <v>5030</v>
      </c>
      <c r="M11" s="94">
        <v>5030</v>
      </c>
      <c r="N11" s="94">
        <v>5030</v>
      </c>
    </row>
    <row r="12" spans="1:14" ht="12.75">
      <c r="A12" s="180"/>
      <c r="B12" s="400" t="s">
        <v>181</v>
      </c>
      <c r="C12" s="62"/>
      <c r="D12" s="400"/>
      <c r="E12" s="401" t="s">
        <v>183</v>
      </c>
      <c r="F12" s="404">
        <f>SUM(F8:F11)</f>
        <v>846617</v>
      </c>
      <c r="G12" s="91"/>
      <c r="H12" s="92">
        <f aca="true" t="shared" si="0" ref="H12:N12">SUM(H8:H11)</f>
        <v>695292</v>
      </c>
      <c r="I12" s="92">
        <f t="shared" si="0"/>
        <v>871118</v>
      </c>
      <c r="J12" s="139">
        <f t="shared" si="0"/>
        <v>948600</v>
      </c>
      <c r="K12" s="145">
        <f t="shared" si="0"/>
        <v>950236</v>
      </c>
      <c r="L12" s="413">
        <f t="shared" si="0"/>
        <v>948600</v>
      </c>
      <c r="M12" s="90">
        <f t="shared" si="0"/>
        <v>1000499</v>
      </c>
      <c r="N12" s="90">
        <f t="shared" si="0"/>
        <v>1075081</v>
      </c>
    </row>
    <row r="13" spans="1:14" ht="12.75">
      <c r="A13" s="399" t="s">
        <v>39</v>
      </c>
      <c r="B13" s="399"/>
      <c r="C13" s="48" t="s">
        <v>48</v>
      </c>
      <c r="D13" s="399" t="s">
        <v>38</v>
      </c>
      <c r="E13" s="65" t="s">
        <v>49</v>
      </c>
      <c r="F13" s="406">
        <v>1953</v>
      </c>
      <c r="G13" s="95"/>
      <c r="H13" s="96">
        <v>1931</v>
      </c>
      <c r="I13" s="96">
        <v>1658</v>
      </c>
      <c r="J13" s="140">
        <v>2000</v>
      </c>
      <c r="K13" s="146">
        <v>2000</v>
      </c>
      <c r="L13" s="414">
        <v>2000</v>
      </c>
      <c r="M13" s="94">
        <v>2000</v>
      </c>
      <c r="N13" s="94">
        <v>2000</v>
      </c>
    </row>
    <row r="14" spans="1:14" ht="12.75">
      <c r="A14" s="48" t="s">
        <v>39</v>
      </c>
      <c r="B14" s="48"/>
      <c r="C14" s="48" t="s">
        <v>48</v>
      </c>
      <c r="D14" s="48" t="s">
        <v>41</v>
      </c>
      <c r="E14" s="51" t="s">
        <v>163</v>
      </c>
      <c r="F14" s="406">
        <v>500</v>
      </c>
      <c r="G14" s="95"/>
      <c r="H14" s="96">
        <v>533</v>
      </c>
      <c r="I14" s="96">
        <v>500</v>
      </c>
      <c r="J14" s="140">
        <v>500</v>
      </c>
      <c r="K14" s="146">
        <v>500</v>
      </c>
      <c r="L14" s="414">
        <v>500</v>
      </c>
      <c r="M14" s="94">
        <v>500</v>
      </c>
      <c r="N14" s="94">
        <v>500</v>
      </c>
    </row>
    <row r="15" spans="1:14" ht="12.75">
      <c r="A15" s="48" t="s">
        <v>39</v>
      </c>
      <c r="B15" s="48"/>
      <c r="C15" s="48" t="s">
        <v>48</v>
      </c>
      <c r="D15" s="48" t="s">
        <v>51</v>
      </c>
      <c r="E15" s="51" t="s">
        <v>52</v>
      </c>
      <c r="F15" s="406">
        <v>350008</v>
      </c>
      <c r="G15" s="95"/>
      <c r="H15" s="96">
        <v>533</v>
      </c>
      <c r="I15" s="96">
        <v>426680</v>
      </c>
      <c r="J15" s="140">
        <v>405000</v>
      </c>
      <c r="K15" s="381">
        <v>450000</v>
      </c>
      <c r="L15" s="415">
        <v>600000</v>
      </c>
      <c r="M15" s="94">
        <v>600000</v>
      </c>
      <c r="N15" s="94">
        <v>600000</v>
      </c>
    </row>
    <row r="16" spans="1:14" ht="12.75">
      <c r="A16" s="48" t="s">
        <v>39</v>
      </c>
      <c r="B16" s="48"/>
      <c r="C16" s="48" t="s">
        <v>48</v>
      </c>
      <c r="D16" s="48" t="s">
        <v>53</v>
      </c>
      <c r="E16" s="58" t="s">
        <v>348</v>
      </c>
      <c r="F16" s="406">
        <v>75335</v>
      </c>
      <c r="G16" s="95"/>
      <c r="H16" s="96">
        <v>50210</v>
      </c>
      <c r="I16" s="96">
        <v>67748</v>
      </c>
      <c r="J16" s="140">
        <v>112220</v>
      </c>
      <c r="K16" s="146">
        <v>112220</v>
      </c>
      <c r="L16" s="414">
        <v>112220</v>
      </c>
      <c r="M16" s="94">
        <v>112220</v>
      </c>
      <c r="N16" s="94">
        <v>112220</v>
      </c>
    </row>
    <row r="17" spans="1:14" ht="12.75">
      <c r="A17" s="48"/>
      <c r="B17" s="62" t="s">
        <v>184</v>
      </c>
      <c r="C17" s="62"/>
      <c r="D17" s="62"/>
      <c r="E17" s="63" t="s">
        <v>185</v>
      </c>
      <c r="F17" s="404">
        <f>SUM(F13:F16)</f>
        <v>427796</v>
      </c>
      <c r="G17" s="91"/>
      <c r="H17" s="92">
        <f>SUM(H13:H16)</f>
        <v>53207</v>
      </c>
      <c r="I17" s="92">
        <f>SUM(I13:I16)</f>
        <v>496586</v>
      </c>
      <c r="J17" s="139">
        <f>SUM(J13:J16)</f>
        <v>519720</v>
      </c>
      <c r="K17" s="145">
        <f>SUM(K13:K16)</f>
        <v>564720</v>
      </c>
      <c r="L17" s="413">
        <f>SUM(L13:L16)</f>
        <v>714720</v>
      </c>
      <c r="M17" s="90">
        <v>714720</v>
      </c>
      <c r="N17" s="90">
        <v>714720</v>
      </c>
    </row>
    <row r="18" spans="1:14" ht="12.75">
      <c r="A18" s="48" t="s">
        <v>39</v>
      </c>
      <c r="B18" s="48"/>
      <c r="C18" s="48" t="s">
        <v>54</v>
      </c>
      <c r="D18" s="48" t="s">
        <v>45</v>
      </c>
      <c r="E18" s="51" t="s">
        <v>55</v>
      </c>
      <c r="F18" s="406">
        <v>190</v>
      </c>
      <c r="G18" s="95"/>
      <c r="H18" s="96">
        <v>234</v>
      </c>
      <c r="I18" s="96">
        <v>0</v>
      </c>
      <c r="J18" s="140">
        <v>0</v>
      </c>
      <c r="K18" s="146">
        <v>0</v>
      </c>
      <c r="L18" s="414">
        <v>1500</v>
      </c>
      <c r="M18" s="94">
        <v>1500</v>
      </c>
      <c r="N18" s="94">
        <v>1500</v>
      </c>
    </row>
    <row r="19" spans="1:14" ht="12.75">
      <c r="A19" s="48"/>
      <c r="B19" s="48"/>
      <c r="C19" s="57" t="s">
        <v>54</v>
      </c>
      <c r="D19" s="57" t="s">
        <v>41</v>
      </c>
      <c r="E19" s="58" t="s">
        <v>270</v>
      </c>
      <c r="F19" s="406">
        <v>60000</v>
      </c>
      <c r="G19" s="95"/>
      <c r="H19" s="96"/>
      <c r="I19" s="96">
        <v>60000</v>
      </c>
      <c r="J19" s="140">
        <v>61000</v>
      </c>
      <c r="K19" s="146">
        <v>60000</v>
      </c>
      <c r="L19" s="414">
        <v>60000</v>
      </c>
      <c r="M19" s="94">
        <v>60000</v>
      </c>
      <c r="N19" s="94">
        <v>60000</v>
      </c>
    </row>
    <row r="20" spans="1:14" ht="12.75">
      <c r="A20" s="48"/>
      <c r="B20" s="48"/>
      <c r="C20" s="57" t="s">
        <v>54</v>
      </c>
      <c r="D20" s="57" t="s">
        <v>41</v>
      </c>
      <c r="E20" s="58" t="s">
        <v>340</v>
      </c>
      <c r="F20" s="406">
        <v>38000</v>
      </c>
      <c r="G20" s="95"/>
      <c r="H20" s="96"/>
      <c r="I20" s="96">
        <v>38000</v>
      </c>
      <c r="J20" s="140">
        <v>38981</v>
      </c>
      <c r="K20" s="146">
        <v>38981</v>
      </c>
      <c r="L20" s="414">
        <v>38981</v>
      </c>
      <c r="M20" s="94">
        <v>38981</v>
      </c>
      <c r="N20" s="94">
        <v>38981</v>
      </c>
    </row>
    <row r="21" spans="1:14" ht="12.75">
      <c r="A21" s="48" t="s">
        <v>39</v>
      </c>
      <c r="B21" s="48"/>
      <c r="C21" s="48" t="s">
        <v>54</v>
      </c>
      <c r="D21" s="48" t="s">
        <v>41</v>
      </c>
      <c r="E21" s="58" t="s">
        <v>327</v>
      </c>
      <c r="F21" s="406">
        <v>102541</v>
      </c>
      <c r="G21" s="95"/>
      <c r="H21" s="96">
        <v>137300</v>
      </c>
      <c r="I21" s="96">
        <v>95946</v>
      </c>
      <c r="J21" s="140">
        <v>117370</v>
      </c>
      <c r="K21" s="146">
        <v>117370</v>
      </c>
      <c r="L21" s="414">
        <v>117370</v>
      </c>
      <c r="M21" s="94">
        <v>117370</v>
      </c>
      <c r="N21" s="94">
        <v>117370</v>
      </c>
    </row>
    <row r="22" spans="1:14" ht="24">
      <c r="A22" s="48" t="s">
        <v>39</v>
      </c>
      <c r="B22" s="48"/>
      <c r="C22" s="48" t="s">
        <v>54</v>
      </c>
      <c r="D22" s="48" t="s">
        <v>50</v>
      </c>
      <c r="E22" s="51" t="s">
        <v>56</v>
      </c>
      <c r="F22" s="405">
        <v>6183</v>
      </c>
      <c r="G22" s="87"/>
      <c r="H22" s="88">
        <v>4127</v>
      </c>
      <c r="I22" s="88">
        <v>4863</v>
      </c>
      <c r="J22" s="138">
        <v>6400</v>
      </c>
      <c r="K22" s="144">
        <v>6400</v>
      </c>
      <c r="L22" s="412">
        <v>6400</v>
      </c>
      <c r="M22" s="86">
        <v>6400</v>
      </c>
      <c r="N22" s="86">
        <v>6400</v>
      </c>
    </row>
    <row r="23" spans="1:14" ht="12.75">
      <c r="A23" s="48"/>
      <c r="B23" s="62" t="s">
        <v>188</v>
      </c>
      <c r="C23" s="62"/>
      <c r="D23" s="62"/>
      <c r="E23" s="63" t="s">
        <v>187</v>
      </c>
      <c r="F23" s="404">
        <f>SUM(F18:F22)</f>
        <v>206914</v>
      </c>
      <c r="G23" s="91"/>
      <c r="H23" s="92">
        <f>SUM(H18:H22)</f>
        <v>141661</v>
      </c>
      <c r="I23" s="92">
        <f>SUM(I18:I22)</f>
        <v>198809</v>
      </c>
      <c r="J23" s="139">
        <f>SUM(J18:J22)</f>
        <v>223751</v>
      </c>
      <c r="K23" s="145">
        <f>SUM(K18:K22)</f>
        <v>222751</v>
      </c>
      <c r="L23" s="413">
        <f>SUM(L18:L22)</f>
        <v>224251</v>
      </c>
      <c r="M23" s="90">
        <v>222751</v>
      </c>
      <c r="N23" s="90">
        <v>222751</v>
      </c>
    </row>
    <row r="24" spans="1:14" ht="12.75">
      <c r="A24" s="48" t="s">
        <v>39</v>
      </c>
      <c r="B24" s="48"/>
      <c r="C24" s="48" t="s">
        <v>57</v>
      </c>
      <c r="D24" s="48" t="s">
        <v>50</v>
      </c>
      <c r="E24" s="51" t="s">
        <v>58</v>
      </c>
      <c r="F24" s="406">
        <v>3951</v>
      </c>
      <c r="G24" s="95"/>
      <c r="H24" s="96">
        <v>8445</v>
      </c>
      <c r="I24" s="96">
        <v>2827</v>
      </c>
      <c r="J24" s="140">
        <v>4000</v>
      </c>
      <c r="K24" s="146">
        <v>4000</v>
      </c>
      <c r="L24" s="414">
        <v>4000</v>
      </c>
      <c r="M24" s="94">
        <v>4000</v>
      </c>
      <c r="N24" s="94">
        <v>4000</v>
      </c>
    </row>
    <row r="25" spans="1:14" ht="24" customHeight="1">
      <c r="A25" s="48" t="s">
        <v>39</v>
      </c>
      <c r="B25" s="48"/>
      <c r="C25" s="48" t="s">
        <v>59</v>
      </c>
      <c r="D25" s="48" t="s">
        <v>38</v>
      </c>
      <c r="E25" s="58" t="s">
        <v>257</v>
      </c>
      <c r="F25" s="406">
        <v>103948</v>
      </c>
      <c r="G25" s="95"/>
      <c r="H25" s="96">
        <v>60000</v>
      </c>
      <c r="I25" s="96">
        <v>120395</v>
      </c>
      <c r="J25" s="140">
        <v>135000</v>
      </c>
      <c r="K25" s="146">
        <v>101818</v>
      </c>
      <c r="L25" s="415">
        <v>138000</v>
      </c>
      <c r="M25" s="94">
        <v>150000</v>
      </c>
      <c r="N25" s="94">
        <v>150000</v>
      </c>
    </row>
    <row r="26" spans="1:14" ht="24" customHeight="1">
      <c r="A26" s="57" t="s">
        <v>132</v>
      </c>
      <c r="B26" s="48"/>
      <c r="C26" s="57" t="s">
        <v>59</v>
      </c>
      <c r="D26" s="57" t="s">
        <v>41</v>
      </c>
      <c r="E26" s="58" t="s">
        <v>258</v>
      </c>
      <c r="F26" s="406">
        <v>75223</v>
      </c>
      <c r="G26" s="95"/>
      <c r="H26" s="96">
        <v>43000</v>
      </c>
      <c r="I26" s="96">
        <v>89638</v>
      </c>
      <c r="J26" s="140">
        <v>26000</v>
      </c>
      <c r="K26" s="146">
        <v>26000</v>
      </c>
      <c r="L26" s="414">
        <v>34000</v>
      </c>
      <c r="M26" s="94">
        <v>34000</v>
      </c>
      <c r="N26" s="94">
        <v>34000</v>
      </c>
    </row>
    <row r="27" spans="1:14" ht="24" customHeight="1">
      <c r="A27" s="48"/>
      <c r="B27" s="62" t="s">
        <v>186</v>
      </c>
      <c r="C27" s="62"/>
      <c r="D27" s="62"/>
      <c r="E27" s="299" t="s">
        <v>189</v>
      </c>
      <c r="F27" s="404">
        <f>SUM(F24:F26)</f>
        <v>183122</v>
      </c>
      <c r="G27" s="91"/>
      <c r="H27" s="92">
        <f aca="true" t="shared" si="1" ref="H27:N27">SUM(H24:H26)</f>
        <v>111445</v>
      </c>
      <c r="I27" s="92">
        <f t="shared" si="1"/>
        <v>212860</v>
      </c>
      <c r="J27" s="139">
        <f t="shared" si="1"/>
        <v>165000</v>
      </c>
      <c r="K27" s="145">
        <f t="shared" si="1"/>
        <v>131818</v>
      </c>
      <c r="L27" s="413">
        <f t="shared" si="1"/>
        <v>176000</v>
      </c>
      <c r="M27" s="90">
        <f t="shared" si="1"/>
        <v>188000</v>
      </c>
      <c r="N27" s="90">
        <f t="shared" si="1"/>
        <v>188000</v>
      </c>
    </row>
    <row r="28" spans="1:14" ht="12.75">
      <c r="A28" s="48"/>
      <c r="B28" s="62"/>
      <c r="C28" s="57" t="s">
        <v>61</v>
      </c>
      <c r="D28" s="57" t="s">
        <v>298</v>
      </c>
      <c r="E28" s="58" t="s">
        <v>302</v>
      </c>
      <c r="F28" s="406">
        <v>22398</v>
      </c>
      <c r="G28" s="91"/>
      <c r="H28" s="92"/>
      <c r="I28" s="96">
        <v>0</v>
      </c>
      <c r="J28" s="140">
        <v>0</v>
      </c>
      <c r="K28" s="146">
        <v>2020</v>
      </c>
      <c r="L28" s="414">
        <v>0</v>
      </c>
      <c r="M28" s="94">
        <v>0</v>
      </c>
      <c r="N28" s="94">
        <v>0</v>
      </c>
    </row>
    <row r="29" spans="1:14" ht="12.75">
      <c r="A29" s="48" t="s">
        <v>39</v>
      </c>
      <c r="B29" s="48"/>
      <c r="C29" s="57" t="s">
        <v>61</v>
      </c>
      <c r="D29" s="48" t="s">
        <v>62</v>
      </c>
      <c r="E29" s="58" t="s">
        <v>63</v>
      </c>
      <c r="F29" s="406">
        <v>117</v>
      </c>
      <c r="G29" s="95"/>
      <c r="H29" s="96">
        <v>234</v>
      </c>
      <c r="I29" s="96">
        <v>0</v>
      </c>
      <c r="J29" s="140">
        <v>300</v>
      </c>
      <c r="K29" s="146">
        <v>0</v>
      </c>
      <c r="L29" s="414">
        <v>0</v>
      </c>
      <c r="M29" s="94">
        <v>0</v>
      </c>
      <c r="N29" s="94">
        <v>0</v>
      </c>
    </row>
    <row r="30" spans="1:14" ht="12.75">
      <c r="A30" s="48"/>
      <c r="B30" s="62" t="s">
        <v>190</v>
      </c>
      <c r="C30" s="62"/>
      <c r="D30" s="62"/>
      <c r="E30" s="63" t="s">
        <v>191</v>
      </c>
      <c r="F30" s="404">
        <f>SUM(F28:F29)</f>
        <v>22515</v>
      </c>
      <c r="G30" s="91"/>
      <c r="H30" s="92">
        <f>SUM(H28:H29)</f>
        <v>234</v>
      </c>
      <c r="I30" s="92">
        <f>SUM(I28:I29)</f>
        <v>0</v>
      </c>
      <c r="J30" s="139">
        <f>SUM(J28:J29)</f>
        <v>300</v>
      </c>
      <c r="K30" s="145">
        <f>SUM(K28:K29)</f>
        <v>2020</v>
      </c>
      <c r="L30" s="413">
        <f>SUM(L28:L29)</f>
        <v>0</v>
      </c>
      <c r="M30" s="90">
        <v>0</v>
      </c>
      <c r="N30" s="90">
        <v>0</v>
      </c>
    </row>
    <row r="31" spans="1:14" ht="12.75">
      <c r="A31" s="239" t="s">
        <v>242</v>
      </c>
      <c r="B31" s="180"/>
      <c r="C31" s="180" t="s">
        <v>64</v>
      </c>
      <c r="D31" s="180" t="s">
        <v>60</v>
      </c>
      <c r="E31" s="58" t="s">
        <v>263</v>
      </c>
      <c r="F31" s="406">
        <v>47948</v>
      </c>
      <c r="G31" s="95"/>
      <c r="H31" s="96">
        <v>26000</v>
      </c>
      <c r="I31" s="96">
        <v>61545</v>
      </c>
      <c r="J31" s="140">
        <v>80000</v>
      </c>
      <c r="K31" s="146">
        <v>27000</v>
      </c>
      <c r="L31" s="414">
        <v>0</v>
      </c>
      <c r="M31" s="94">
        <v>0</v>
      </c>
      <c r="N31" s="94">
        <v>0</v>
      </c>
    </row>
    <row r="32" spans="1:14" ht="12.75">
      <c r="A32" s="181" t="s">
        <v>40</v>
      </c>
      <c r="B32" s="398"/>
      <c r="C32" s="182" t="s">
        <v>37</v>
      </c>
      <c r="D32" s="181" t="s">
        <v>38</v>
      </c>
      <c r="E32" s="179" t="s">
        <v>366</v>
      </c>
      <c r="F32" s="406">
        <v>0</v>
      </c>
      <c r="G32" s="95"/>
      <c r="H32" s="96"/>
      <c r="I32" s="96">
        <v>0</v>
      </c>
      <c r="J32" s="140">
        <v>8000</v>
      </c>
      <c r="K32" s="146">
        <v>8000</v>
      </c>
      <c r="L32" s="414">
        <v>0</v>
      </c>
      <c r="M32" s="94">
        <v>0</v>
      </c>
      <c r="N32" s="94">
        <v>0</v>
      </c>
    </row>
    <row r="33" spans="1:14" ht="12.75">
      <c r="A33" s="181" t="s">
        <v>275</v>
      </c>
      <c r="B33" s="67"/>
      <c r="C33" s="182" t="s">
        <v>346</v>
      </c>
      <c r="D33" s="181"/>
      <c r="E33" s="179" t="s">
        <v>347</v>
      </c>
      <c r="F33" s="406">
        <v>3000</v>
      </c>
      <c r="G33" s="95"/>
      <c r="H33" s="96"/>
      <c r="I33" s="96">
        <v>3000</v>
      </c>
      <c r="J33" s="140">
        <v>3000</v>
      </c>
      <c r="K33" s="146">
        <v>4100</v>
      </c>
      <c r="L33" s="414">
        <v>4100</v>
      </c>
      <c r="M33" s="94">
        <v>4100</v>
      </c>
      <c r="N33" s="94">
        <v>4100</v>
      </c>
    </row>
    <row r="34" spans="1:14" ht="12.75">
      <c r="A34" s="67"/>
      <c r="B34" s="68" t="s">
        <v>192</v>
      </c>
      <c r="C34" s="68"/>
      <c r="D34" s="68"/>
      <c r="E34" s="64" t="s">
        <v>193</v>
      </c>
      <c r="F34" s="404">
        <f>SUM(F31:F33)</f>
        <v>50948</v>
      </c>
      <c r="G34" s="91"/>
      <c r="H34" s="92">
        <f>SUM(H31:H33)</f>
        <v>26000</v>
      </c>
      <c r="I34" s="92">
        <f>SUM(I31:I33)</f>
        <v>64545</v>
      </c>
      <c r="J34" s="139">
        <f>SUM(J31:J33)</f>
        <v>91000</v>
      </c>
      <c r="K34" s="145">
        <f>SUM(K31:K33)</f>
        <v>39100</v>
      </c>
      <c r="L34" s="413">
        <f>SUM(L31:L33)</f>
        <v>4100</v>
      </c>
      <c r="M34" s="90">
        <v>4100</v>
      </c>
      <c r="N34" s="90">
        <v>4100</v>
      </c>
    </row>
    <row r="35" spans="1:14" ht="12.75">
      <c r="A35" s="65" t="s">
        <v>65</v>
      </c>
      <c r="B35" s="66"/>
      <c r="C35" s="66"/>
      <c r="D35" s="66"/>
      <c r="E35" s="52"/>
      <c r="F35" s="404">
        <f>F7+F12+F17+F23+F27+F30+F34</f>
        <v>2372731</v>
      </c>
      <c r="G35" s="95"/>
      <c r="H35" s="89"/>
      <c r="I35" s="89">
        <f>I7+I12+I17+I23+I27+I30+I34</f>
        <v>2499285</v>
      </c>
      <c r="J35" s="141">
        <f>J7+J12+J17+J23+J27+J30+J34</f>
        <v>2523288</v>
      </c>
      <c r="K35" s="147">
        <f>K7+K12+K17+K23+K27+K30+K34</f>
        <v>2560645</v>
      </c>
      <c r="L35" s="416">
        <f>L7+L12+L17+L23+L27+L30+L34</f>
        <v>2717671</v>
      </c>
      <c r="M35" s="97">
        <v>2780070</v>
      </c>
      <c r="N35" s="97">
        <v>2854652</v>
      </c>
    </row>
    <row r="36" spans="5:14" ht="12.75" customHeight="1">
      <c r="E36" s="36"/>
      <c r="L36" s="185"/>
      <c r="M36" s="185"/>
      <c r="N36" s="44"/>
    </row>
    <row r="39" spans="12:13" ht="12.75" customHeight="1">
      <c r="L39" s="231"/>
      <c r="M39" s="231"/>
    </row>
  </sheetData>
  <sheetProtection/>
  <mergeCells count="2">
    <mergeCell ref="A3:E3"/>
    <mergeCell ref="A1:O1"/>
  </mergeCells>
  <printOptions/>
  <pageMargins left="0.4724409448818898" right="0.1968503937007874" top="0.3937007874015748" bottom="0.1968503937007874" header="0.31496062992125984" footer="0.5118110236220472"/>
  <pageSetup fitToHeight="1" fitToWidth="1" horizontalDpi="600" verticalDpi="600" orientation="landscape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0"/>
  <sheetViews>
    <sheetView view="pageLayout" workbookViewId="0" topLeftCell="A25">
      <selection activeCell="G56" sqref="G56"/>
    </sheetView>
  </sheetViews>
  <sheetFormatPr defaultColWidth="10.28125" defaultRowHeight="12.75" customHeight="1"/>
  <cols>
    <col min="1" max="1" width="5.8515625" style="17" customWidth="1"/>
    <col min="2" max="2" width="6.28125" style="17" customWidth="1"/>
    <col min="3" max="3" width="7.421875" style="17" customWidth="1"/>
    <col min="4" max="4" width="6.57421875" style="17" customWidth="1"/>
    <col min="5" max="5" width="7.00390625" style="17" customWidth="1"/>
    <col min="6" max="6" width="8.28125" style="17" customWidth="1"/>
    <col min="7" max="7" width="33.140625" style="17" customWidth="1"/>
    <col min="8" max="8" width="9.8515625" style="1" hidden="1" customWidth="1"/>
    <col min="9" max="9" width="9.57421875" style="1" hidden="1" customWidth="1"/>
    <col min="10" max="10" width="13.140625" style="44" customWidth="1"/>
    <col min="11" max="12" width="11.8515625" style="44" customWidth="1"/>
    <col min="13" max="13" width="12.7109375" style="44" customWidth="1"/>
    <col min="14" max="14" width="12.421875" style="44" customWidth="1"/>
    <col min="15" max="15" width="12.7109375" style="44" customWidth="1"/>
    <col min="16" max="16" width="12.00390625" style="44" customWidth="1"/>
    <col min="17" max="18" width="14.7109375" style="44" customWidth="1"/>
  </cols>
  <sheetData>
    <row r="1" spans="1:7" ht="12.75">
      <c r="A1" s="511"/>
      <c r="B1" s="511"/>
      <c r="C1" s="511"/>
      <c r="D1" s="511"/>
      <c r="E1" s="511"/>
      <c r="F1" s="511"/>
      <c r="G1" s="511"/>
    </row>
    <row r="2" spans="1:9" ht="12.75">
      <c r="A2" s="511"/>
      <c r="B2" s="511"/>
      <c r="C2" s="511"/>
      <c r="D2" s="511"/>
      <c r="E2" s="511"/>
      <c r="F2" s="511"/>
      <c r="G2" s="511"/>
      <c r="H2" s="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I2" s="1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9" ht="12.75">
      <c r="A3" s="515"/>
      <c r="B3" s="515"/>
      <c r="C3" s="515"/>
      <c r="D3" s="515"/>
      <c r="E3" s="515"/>
      <c r="F3" s="515"/>
      <c r="G3" s="515"/>
      <c r="H3" s="1" t="e">
        <f>#REF!+#REF!+#REF!+#REF!+#REF!+#REF!+#REF!+#REF!</f>
        <v>#REF!</v>
      </c>
      <c r="I3" s="1" t="e">
        <f>#REF!+#REF!+#REF!+#REF!+#REF!+#REF!+#REF!+#REF!</f>
        <v>#REF!</v>
      </c>
    </row>
    <row r="4" spans="1:18" ht="30" customHeight="1">
      <c r="A4" s="514" t="s">
        <v>294</v>
      </c>
      <c r="B4" s="508"/>
      <c r="C4" s="508"/>
      <c r="D4" s="508"/>
      <c r="E4" s="508"/>
      <c r="F4" s="508"/>
      <c r="G4" s="509"/>
      <c r="H4" s="74"/>
      <c r="I4" s="74"/>
      <c r="J4" s="186" t="s">
        <v>262</v>
      </c>
      <c r="K4" s="199" t="s">
        <v>179</v>
      </c>
      <c r="L4" s="245" t="s">
        <v>131</v>
      </c>
      <c r="M4" s="312" t="s">
        <v>351</v>
      </c>
      <c r="N4" s="417" t="s">
        <v>131</v>
      </c>
      <c r="O4" s="257" t="s">
        <v>131</v>
      </c>
      <c r="P4" s="267" t="s">
        <v>131</v>
      </c>
      <c r="Q4" s="261"/>
      <c r="R4" s="261"/>
    </row>
    <row r="5" spans="1:18" ht="39.75" customHeight="1">
      <c r="A5" s="25" t="s">
        <v>25</v>
      </c>
      <c r="B5" s="25" t="s">
        <v>67</v>
      </c>
      <c r="C5" s="25" t="s">
        <v>68</v>
      </c>
      <c r="D5" s="25" t="s">
        <v>69</v>
      </c>
      <c r="E5" s="25" t="s">
        <v>233</v>
      </c>
      <c r="F5" s="25" t="s">
        <v>26</v>
      </c>
      <c r="G5" s="121" t="s">
        <v>28</v>
      </c>
      <c r="H5" s="74"/>
      <c r="I5" s="74"/>
      <c r="J5" s="187">
        <v>2021</v>
      </c>
      <c r="K5" s="200">
        <v>2022</v>
      </c>
      <c r="L5" s="246">
        <v>2023</v>
      </c>
      <c r="M5" s="313">
        <v>2023</v>
      </c>
      <c r="N5" s="418">
        <v>2024</v>
      </c>
      <c r="O5" s="258">
        <v>2025</v>
      </c>
      <c r="P5" s="268">
        <v>2026</v>
      </c>
      <c r="Q5" s="262"/>
      <c r="R5" s="262"/>
    </row>
    <row r="6" spans="1:18" ht="12.75">
      <c r="A6" s="25" t="s">
        <v>31</v>
      </c>
      <c r="B6" s="25" t="s">
        <v>32</v>
      </c>
      <c r="C6" s="25" t="s">
        <v>33</v>
      </c>
      <c r="D6" s="25" t="s">
        <v>71</v>
      </c>
      <c r="E6" s="25" t="s">
        <v>72</v>
      </c>
      <c r="F6" s="25" t="s">
        <v>73</v>
      </c>
      <c r="G6" s="54" t="s">
        <v>74</v>
      </c>
      <c r="H6" s="109"/>
      <c r="I6" s="109"/>
      <c r="J6" s="188"/>
      <c r="K6" s="201"/>
      <c r="L6" s="247"/>
      <c r="M6" s="220"/>
      <c r="N6" s="419"/>
      <c r="O6" s="259"/>
      <c r="P6" s="93"/>
      <c r="Q6" s="263"/>
      <c r="R6" s="263"/>
    </row>
    <row r="7" spans="1:18" ht="12.75">
      <c r="A7" s="59"/>
      <c r="B7" s="59"/>
      <c r="C7" s="59"/>
      <c r="D7" s="59"/>
      <c r="E7" s="59"/>
      <c r="F7" s="59"/>
      <c r="G7" s="169" t="s">
        <v>339</v>
      </c>
      <c r="H7" s="100"/>
      <c r="I7" s="100"/>
      <c r="J7" s="189"/>
      <c r="K7" s="202"/>
      <c r="L7" s="247"/>
      <c r="M7" s="314"/>
      <c r="N7" s="419"/>
      <c r="O7" s="259"/>
      <c r="P7" s="93"/>
      <c r="Q7" s="263"/>
      <c r="R7" s="263"/>
    </row>
    <row r="8" spans="1:18" ht="33.75">
      <c r="A8" s="38" t="s">
        <v>39</v>
      </c>
      <c r="B8" s="38" t="s">
        <v>76</v>
      </c>
      <c r="C8" s="38" t="s">
        <v>75</v>
      </c>
      <c r="D8" s="38" t="s">
        <v>75</v>
      </c>
      <c r="E8" s="38" t="s">
        <v>77</v>
      </c>
      <c r="F8" s="38" t="s">
        <v>78</v>
      </c>
      <c r="G8" s="38" t="s">
        <v>363</v>
      </c>
      <c r="H8" s="95"/>
      <c r="I8" s="95"/>
      <c r="J8" s="188">
        <v>164690</v>
      </c>
      <c r="K8" s="201">
        <v>174704</v>
      </c>
      <c r="L8" s="153">
        <v>174400</v>
      </c>
      <c r="M8" s="233">
        <v>174000</v>
      </c>
      <c r="N8" s="420">
        <v>173189</v>
      </c>
      <c r="O8" s="96">
        <v>173189</v>
      </c>
      <c r="P8" s="96">
        <v>173189</v>
      </c>
      <c r="Q8" s="264"/>
      <c r="R8" s="264"/>
    </row>
    <row r="9" spans="1:18" ht="12.75">
      <c r="A9" s="38"/>
      <c r="B9" s="38"/>
      <c r="C9" s="38"/>
      <c r="D9" s="38"/>
      <c r="E9" s="38"/>
      <c r="F9" s="38" t="s">
        <v>215</v>
      </c>
      <c r="G9" s="38" t="s">
        <v>216</v>
      </c>
      <c r="H9" s="95"/>
      <c r="I9" s="95"/>
      <c r="J9" s="188">
        <v>47833</v>
      </c>
      <c r="K9" s="201">
        <v>37344</v>
      </c>
      <c r="L9" s="253">
        <v>26220</v>
      </c>
      <c r="M9" s="220">
        <v>40000</v>
      </c>
      <c r="N9" s="421">
        <v>44568</v>
      </c>
      <c r="O9" s="366">
        <v>44568</v>
      </c>
      <c r="P9" s="366">
        <v>44568</v>
      </c>
      <c r="Q9" s="263"/>
      <c r="R9" s="263"/>
    </row>
    <row r="10" spans="1:18" ht="12.75">
      <c r="A10" s="38" t="s">
        <v>39</v>
      </c>
      <c r="B10" s="38" t="s">
        <v>76</v>
      </c>
      <c r="C10" s="38" t="s">
        <v>75</v>
      </c>
      <c r="D10" s="38" t="s">
        <v>75</v>
      </c>
      <c r="E10" s="38" t="s">
        <v>77</v>
      </c>
      <c r="F10" s="38" t="s">
        <v>90</v>
      </c>
      <c r="G10" s="38" t="s">
        <v>91</v>
      </c>
      <c r="H10" s="95"/>
      <c r="I10" s="95"/>
      <c r="J10" s="188">
        <v>9503</v>
      </c>
      <c r="K10" s="201">
        <v>5639</v>
      </c>
      <c r="L10" s="253">
        <v>4000</v>
      </c>
      <c r="M10" s="220">
        <v>4000</v>
      </c>
      <c r="N10" s="421">
        <v>4000</v>
      </c>
      <c r="O10" s="366">
        <v>4000</v>
      </c>
      <c r="P10" s="366">
        <v>4000</v>
      </c>
      <c r="Q10" s="263"/>
      <c r="R10" s="263"/>
    </row>
    <row r="11" spans="1:18" ht="22.5">
      <c r="A11" s="72"/>
      <c r="B11" s="72"/>
      <c r="C11" s="72"/>
      <c r="D11" s="72"/>
      <c r="E11" s="72" t="s">
        <v>194</v>
      </c>
      <c r="F11" s="72"/>
      <c r="G11" s="72" t="s">
        <v>195</v>
      </c>
      <c r="H11" s="91"/>
      <c r="I11" s="91"/>
      <c r="J11" s="190">
        <f aca="true" t="shared" si="0" ref="J11:O11">SUM(J8:J10)</f>
        <v>222026</v>
      </c>
      <c r="K11" s="203">
        <f t="shared" si="0"/>
        <v>217687</v>
      </c>
      <c r="L11" s="151">
        <f t="shared" si="0"/>
        <v>204620</v>
      </c>
      <c r="M11" s="221">
        <f t="shared" si="0"/>
        <v>218000</v>
      </c>
      <c r="N11" s="422">
        <f>SUM(N8:N10)</f>
        <v>221757</v>
      </c>
      <c r="O11" s="89">
        <f t="shared" si="0"/>
        <v>221757</v>
      </c>
      <c r="P11" s="89">
        <f>SUM(P6:P10)</f>
        <v>221757</v>
      </c>
      <c r="Q11" s="150"/>
      <c r="R11" s="150"/>
    </row>
    <row r="12" spans="1:18" s="71" customFormat="1" ht="12.75">
      <c r="A12" s="38" t="s">
        <v>39</v>
      </c>
      <c r="B12" s="38" t="s">
        <v>76</v>
      </c>
      <c r="C12" s="38" t="s">
        <v>75</v>
      </c>
      <c r="D12" s="38" t="s">
        <v>75</v>
      </c>
      <c r="E12" s="38" t="s">
        <v>77</v>
      </c>
      <c r="F12" s="133" t="s">
        <v>155</v>
      </c>
      <c r="G12" s="38" t="s">
        <v>224</v>
      </c>
      <c r="H12" s="95"/>
      <c r="I12" s="95"/>
      <c r="J12" s="188">
        <v>54661</v>
      </c>
      <c r="K12" s="201">
        <v>108901</v>
      </c>
      <c r="L12" s="253">
        <v>77800</v>
      </c>
      <c r="M12" s="220">
        <v>77800</v>
      </c>
      <c r="N12" s="419">
        <v>77800</v>
      </c>
      <c r="O12" s="93">
        <v>77800</v>
      </c>
      <c r="P12" s="93">
        <v>77800</v>
      </c>
      <c r="Q12" s="263"/>
      <c r="R12" s="263"/>
    </row>
    <row r="13" spans="1:18" s="71" customFormat="1" ht="22.5">
      <c r="A13" s="38"/>
      <c r="B13" s="38"/>
      <c r="C13" s="38"/>
      <c r="D13" s="38"/>
      <c r="E13" s="38"/>
      <c r="F13" s="38" t="s">
        <v>222</v>
      </c>
      <c r="G13" s="38" t="s">
        <v>223</v>
      </c>
      <c r="H13" s="95"/>
      <c r="I13" s="95"/>
      <c r="J13" s="188">
        <v>5845</v>
      </c>
      <c r="K13" s="201">
        <v>6425</v>
      </c>
      <c r="L13" s="247">
        <v>7000</v>
      </c>
      <c r="M13" s="241">
        <v>7000</v>
      </c>
      <c r="N13" s="419">
        <v>7000</v>
      </c>
      <c r="O13" s="93">
        <v>7000</v>
      </c>
      <c r="P13" s="93">
        <v>7000</v>
      </c>
      <c r="Q13" s="263"/>
      <c r="R13" s="263"/>
    </row>
    <row r="14" spans="1:21" ht="12.75">
      <c r="A14" s="72"/>
      <c r="B14" s="72"/>
      <c r="C14" s="72"/>
      <c r="D14" s="72"/>
      <c r="E14" s="72" t="s">
        <v>155</v>
      </c>
      <c r="F14" s="72"/>
      <c r="G14" s="72" t="s">
        <v>239</v>
      </c>
      <c r="H14" s="91"/>
      <c r="I14" s="91"/>
      <c r="J14" s="190">
        <f aca="true" t="shared" si="1" ref="J14:P14">SUM(J12:J13)</f>
        <v>60506</v>
      </c>
      <c r="K14" s="203">
        <f t="shared" si="1"/>
        <v>115326</v>
      </c>
      <c r="L14" s="248">
        <f t="shared" si="1"/>
        <v>84800</v>
      </c>
      <c r="M14" s="243">
        <f t="shared" si="1"/>
        <v>84800</v>
      </c>
      <c r="N14" s="422">
        <f>SUM(N12:N13)</f>
        <v>84800</v>
      </c>
      <c r="O14" s="89">
        <f t="shared" si="1"/>
        <v>84800</v>
      </c>
      <c r="P14" s="89">
        <f t="shared" si="1"/>
        <v>84800</v>
      </c>
      <c r="Q14" s="150"/>
      <c r="R14" s="150"/>
      <c r="U14" s="44"/>
    </row>
    <row r="15" spans="1:20" ht="12.75">
      <c r="A15" s="38" t="s">
        <v>39</v>
      </c>
      <c r="B15" s="38" t="s">
        <v>76</v>
      </c>
      <c r="C15" s="38" t="s">
        <v>75</v>
      </c>
      <c r="D15" s="38" t="s">
        <v>75</v>
      </c>
      <c r="E15" s="38" t="s">
        <v>77</v>
      </c>
      <c r="F15" s="38" t="s">
        <v>81</v>
      </c>
      <c r="G15" s="38" t="s">
        <v>82</v>
      </c>
      <c r="H15" s="95"/>
      <c r="I15" s="95"/>
      <c r="J15" s="188">
        <v>0</v>
      </c>
      <c r="K15" s="201">
        <v>0</v>
      </c>
      <c r="L15" s="247">
        <v>100</v>
      </c>
      <c r="M15" s="220">
        <v>100</v>
      </c>
      <c r="N15" s="419">
        <v>100</v>
      </c>
      <c r="O15" s="93">
        <v>100</v>
      </c>
      <c r="P15" s="93">
        <v>100</v>
      </c>
      <c r="Q15" s="263"/>
      <c r="R15" s="263"/>
      <c r="T15" s="44"/>
    </row>
    <row r="16" spans="1:18" ht="12.75">
      <c r="A16" s="38" t="s">
        <v>39</v>
      </c>
      <c r="B16" s="38" t="s">
        <v>76</v>
      </c>
      <c r="C16" s="38" t="s">
        <v>75</v>
      </c>
      <c r="D16" s="38" t="s">
        <v>75</v>
      </c>
      <c r="E16" s="38" t="s">
        <v>77</v>
      </c>
      <c r="F16" s="38" t="s">
        <v>83</v>
      </c>
      <c r="G16" s="38" t="s">
        <v>272</v>
      </c>
      <c r="H16" s="95"/>
      <c r="I16" s="95"/>
      <c r="J16" s="188">
        <v>3966</v>
      </c>
      <c r="K16" s="201">
        <v>17722</v>
      </c>
      <c r="L16" s="247">
        <v>8000</v>
      </c>
      <c r="M16" s="220">
        <v>8000</v>
      </c>
      <c r="N16" s="419">
        <v>8000</v>
      </c>
      <c r="O16" s="93">
        <v>8000</v>
      </c>
      <c r="P16" s="93">
        <v>8000</v>
      </c>
      <c r="Q16" s="263"/>
      <c r="R16" s="263"/>
    </row>
    <row r="17" spans="1:18" ht="12.75">
      <c r="A17" s="38" t="s">
        <v>132</v>
      </c>
      <c r="B17" s="38" t="s">
        <v>76</v>
      </c>
      <c r="C17" s="38" t="s">
        <v>75</v>
      </c>
      <c r="D17" s="38" t="s">
        <v>75</v>
      </c>
      <c r="E17" s="38"/>
      <c r="F17" s="38" t="s">
        <v>83</v>
      </c>
      <c r="G17" s="38" t="s">
        <v>274</v>
      </c>
      <c r="H17" s="95"/>
      <c r="I17" s="95"/>
      <c r="J17" s="188">
        <v>424</v>
      </c>
      <c r="K17" s="201">
        <v>926</v>
      </c>
      <c r="L17" s="247">
        <v>2000</v>
      </c>
      <c r="M17" s="220">
        <v>1000</v>
      </c>
      <c r="N17" s="423">
        <v>1000</v>
      </c>
      <c r="O17" s="371">
        <v>1000</v>
      </c>
      <c r="P17" s="371">
        <v>1000</v>
      </c>
      <c r="Q17" s="263"/>
      <c r="R17" s="263"/>
    </row>
    <row r="18" spans="1:18" ht="12.75">
      <c r="A18" s="38" t="s">
        <v>39</v>
      </c>
      <c r="B18" s="38" t="s">
        <v>76</v>
      </c>
      <c r="C18" s="38" t="s">
        <v>75</v>
      </c>
      <c r="D18" s="38" t="s">
        <v>75</v>
      </c>
      <c r="E18" s="38" t="s">
        <v>77</v>
      </c>
      <c r="F18" s="38" t="s">
        <v>83</v>
      </c>
      <c r="G18" s="38" t="s">
        <v>273</v>
      </c>
      <c r="H18" s="95"/>
      <c r="I18" s="95"/>
      <c r="J18" s="188">
        <v>0</v>
      </c>
      <c r="K18" s="201">
        <v>0</v>
      </c>
      <c r="L18" s="247">
        <v>28000</v>
      </c>
      <c r="M18" s="220">
        <v>15000</v>
      </c>
      <c r="N18" s="423">
        <v>15000</v>
      </c>
      <c r="O18" s="371">
        <v>15000</v>
      </c>
      <c r="P18" s="371">
        <v>15000</v>
      </c>
      <c r="Q18" s="263"/>
      <c r="R18" s="263"/>
    </row>
    <row r="19" spans="1:18" ht="12.75">
      <c r="A19" s="38" t="s">
        <v>39</v>
      </c>
      <c r="B19" s="38" t="s">
        <v>76</v>
      </c>
      <c r="C19" s="38" t="s">
        <v>75</v>
      </c>
      <c r="D19" s="38" t="s">
        <v>75</v>
      </c>
      <c r="E19" s="38" t="s">
        <v>77</v>
      </c>
      <c r="F19" s="38" t="s">
        <v>83</v>
      </c>
      <c r="G19" s="38" t="s">
        <v>304</v>
      </c>
      <c r="H19" s="95"/>
      <c r="I19" s="95"/>
      <c r="J19" s="188">
        <v>1774</v>
      </c>
      <c r="K19" s="201">
        <v>1877</v>
      </c>
      <c r="L19" s="247">
        <v>2000</v>
      </c>
      <c r="M19" s="220">
        <v>2000</v>
      </c>
      <c r="N19" s="419">
        <v>2000</v>
      </c>
      <c r="O19" s="93">
        <v>2000</v>
      </c>
      <c r="P19" s="93">
        <v>2000</v>
      </c>
      <c r="Q19" s="263"/>
      <c r="R19" s="263"/>
    </row>
    <row r="20" spans="1:18" ht="12.75">
      <c r="A20" s="38" t="s">
        <v>132</v>
      </c>
      <c r="B20" s="38" t="s">
        <v>76</v>
      </c>
      <c r="C20" s="38" t="s">
        <v>75</v>
      </c>
      <c r="D20" s="38" t="s">
        <v>75</v>
      </c>
      <c r="E20" s="38"/>
      <c r="F20" s="38" t="s">
        <v>83</v>
      </c>
      <c r="G20" s="38" t="s">
        <v>303</v>
      </c>
      <c r="H20" s="95"/>
      <c r="I20" s="95"/>
      <c r="J20" s="188">
        <v>4692</v>
      </c>
      <c r="K20" s="201">
        <v>3709</v>
      </c>
      <c r="L20" s="247">
        <v>4500</v>
      </c>
      <c r="M20" s="220">
        <v>4500</v>
      </c>
      <c r="N20" s="419">
        <v>4500</v>
      </c>
      <c r="O20" s="93">
        <v>4500</v>
      </c>
      <c r="P20" s="93">
        <v>4500</v>
      </c>
      <c r="Q20" s="263"/>
      <c r="R20" s="263"/>
    </row>
    <row r="21" spans="1:18" ht="12.75">
      <c r="A21" s="38" t="s">
        <v>39</v>
      </c>
      <c r="B21" s="38" t="s">
        <v>76</v>
      </c>
      <c r="C21" s="38" t="s">
        <v>75</v>
      </c>
      <c r="D21" s="38" t="s">
        <v>75</v>
      </c>
      <c r="E21" s="38" t="s">
        <v>77</v>
      </c>
      <c r="F21" s="38" t="s">
        <v>84</v>
      </c>
      <c r="G21" s="38" t="s">
        <v>142</v>
      </c>
      <c r="H21" s="95"/>
      <c r="I21" s="95"/>
      <c r="J21" s="188">
        <v>3271</v>
      </c>
      <c r="K21" s="201">
        <v>213</v>
      </c>
      <c r="L21" s="247">
        <v>0</v>
      </c>
      <c r="M21" s="220">
        <v>0</v>
      </c>
      <c r="N21" s="419">
        <v>0</v>
      </c>
      <c r="O21" s="93">
        <v>0</v>
      </c>
      <c r="P21" s="93">
        <v>0</v>
      </c>
      <c r="Q21" s="263"/>
      <c r="R21" s="263"/>
    </row>
    <row r="22" spans="1:18" ht="12.75">
      <c r="A22" s="38" t="s">
        <v>39</v>
      </c>
      <c r="B22" s="38" t="s">
        <v>76</v>
      </c>
      <c r="C22" s="38" t="s">
        <v>75</v>
      </c>
      <c r="D22" s="38" t="s">
        <v>75</v>
      </c>
      <c r="E22" s="38" t="s">
        <v>77</v>
      </c>
      <c r="F22" s="38" t="s">
        <v>84</v>
      </c>
      <c r="G22" s="38" t="s">
        <v>143</v>
      </c>
      <c r="H22" s="95"/>
      <c r="I22" s="95"/>
      <c r="J22" s="188">
        <v>0</v>
      </c>
      <c r="K22" s="201">
        <v>2182</v>
      </c>
      <c r="L22" s="247">
        <v>1500</v>
      </c>
      <c r="M22" s="220">
        <v>1500</v>
      </c>
      <c r="N22" s="419">
        <v>1500</v>
      </c>
      <c r="O22" s="93">
        <v>1500</v>
      </c>
      <c r="P22" s="93">
        <v>1500</v>
      </c>
      <c r="Q22" s="263"/>
      <c r="R22" s="263"/>
    </row>
    <row r="23" spans="1:18" ht="12.75">
      <c r="A23" s="38" t="s">
        <v>39</v>
      </c>
      <c r="B23" s="38" t="s">
        <v>76</v>
      </c>
      <c r="C23" s="38" t="s">
        <v>75</v>
      </c>
      <c r="D23" s="38" t="s">
        <v>75</v>
      </c>
      <c r="E23" s="38" t="s">
        <v>77</v>
      </c>
      <c r="F23" s="38" t="s">
        <v>84</v>
      </c>
      <c r="G23" s="38" t="s">
        <v>144</v>
      </c>
      <c r="H23" s="95"/>
      <c r="I23" s="95"/>
      <c r="J23" s="188">
        <v>21055</v>
      </c>
      <c r="K23" s="201">
        <v>15763</v>
      </c>
      <c r="L23" s="247">
        <v>17000</v>
      </c>
      <c r="M23" s="220">
        <v>17000</v>
      </c>
      <c r="N23" s="419">
        <v>17000</v>
      </c>
      <c r="O23" s="93">
        <v>17000</v>
      </c>
      <c r="P23" s="93">
        <v>17000</v>
      </c>
      <c r="Q23" s="263"/>
      <c r="R23" s="263"/>
    </row>
    <row r="24" spans="1:18" ht="12.75">
      <c r="A24" s="38" t="s">
        <v>39</v>
      </c>
      <c r="B24" s="38" t="s">
        <v>76</v>
      </c>
      <c r="C24" s="38" t="s">
        <v>75</v>
      </c>
      <c r="D24" s="38" t="s">
        <v>75</v>
      </c>
      <c r="E24" s="38" t="s">
        <v>77</v>
      </c>
      <c r="F24" s="38" t="s">
        <v>84</v>
      </c>
      <c r="G24" s="38" t="s">
        <v>166</v>
      </c>
      <c r="H24" s="95"/>
      <c r="I24" s="95"/>
      <c r="J24" s="188">
        <v>1695</v>
      </c>
      <c r="K24" s="201">
        <v>2232</v>
      </c>
      <c r="L24" s="247">
        <v>2500</v>
      </c>
      <c r="M24" s="220">
        <v>2500</v>
      </c>
      <c r="N24" s="419">
        <v>2500</v>
      </c>
      <c r="O24" s="93">
        <v>2500</v>
      </c>
      <c r="P24" s="93">
        <v>2500</v>
      </c>
      <c r="Q24" s="263"/>
      <c r="R24" s="263"/>
    </row>
    <row r="25" spans="1:18" ht="12.75">
      <c r="A25" s="38" t="s">
        <v>39</v>
      </c>
      <c r="B25" s="38" t="s">
        <v>76</v>
      </c>
      <c r="C25" s="38" t="s">
        <v>75</v>
      </c>
      <c r="D25" s="38" t="s">
        <v>75</v>
      </c>
      <c r="E25" s="38" t="s">
        <v>77</v>
      </c>
      <c r="F25" s="38" t="s">
        <v>84</v>
      </c>
      <c r="G25" s="38" t="s">
        <v>86</v>
      </c>
      <c r="H25" s="95"/>
      <c r="I25" s="95"/>
      <c r="J25" s="188">
        <v>6946</v>
      </c>
      <c r="K25" s="201">
        <v>6483</v>
      </c>
      <c r="L25" s="247">
        <v>5000</v>
      </c>
      <c r="M25" s="220">
        <v>5000</v>
      </c>
      <c r="N25" s="419">
        <v>5000</v>
      </c>
      <c r="O25" s="93">
        <v>5000</v>
      </c>
      <c r="P25" s="93">
        <v>5000</v>
      </c>
      <c r="Q25" s="263"/>
      <c r="R25" s="263"/>
    </row>
    <row r="26" spans="1:18" ht="12.75">
      <c r="A26" s="38" t="s">
        <v>39</v>
      </c>
      <c r="B26" s="38" t="s">
        <v>76</v>
      </c>
      <c r="C26" s="38" t="s">
        <v>75</v>
      </c>
      <c r="D26" s="38" t="s">
        <v>75</v>
      </c>
      <c r="E26" s="38" t="s">
        <v>77</v>
      </c>
      <c r="F26" s="38" t="s">
        <v>87</v>
      </c>
      <c r="G26" s="38" t="s">
        <v>164</v>
      </c>
      <c r="H26" s="95"/>
      <c r="I26" s="95"/>
      <c r="J26" s="188">
        <v>2917</v>
      </c>
      <c r="K26" s="201">
        <v>3749</v>
      </c>
      <c r="L26" s="247">
        <v>4500</v>
      </c>
      <c r="M26" s="220">
        <v>4500</v>
      </c>
      <c r="N26" s="419">
        <v>4500</v>
      </c>
      <c r="O26" s="93">
        <v>4500</v>
      </c>
      <c r="P26" s="93">
        <v>4500</v>
      </c>
      <c r="Q26" s="263"/>
      <c r="R26" s="263"/>
    </row>
    <row r="27" spans="1:18" ht="22.5">
      <c r="A27" s="38" t="s">
        <v>39</v>
      </c>
      <c r="B27" s="38" t="s">
        <v>76</v>
      </c>
      <c r="C27" s="38" t="s">
        <v>75</v>
      </c>
      <c r="D27" s="38" t="s">
        <v>75</v>
      </c>
      <c r="E27" s="38" t="s">
        <v>77</v>
      </c>
      <c r="F27" s="38" t="s">
        <v>87</v>
      </c>
      <c r="G27" s="38" t="s">
        <v>165</v>
      </c>
      <c r="H27" s="95"/>
      <c r="I27" s="95"/>
      <c r="J27" s="188">
        <v>1393</v>
      </c>
      <c r="K27" s="201">
        <v>2834</v>
      </c>
      <c r="L27" s="247">
        <v>3200</v>
      </c>
      <c r="M27" s="220">
        <v>3200</v>
      </c>
      <c r="N27" s="419">
        <v>3200</v>
      </c>
      <c r="O27" s="93">
        <v>3200</v>
      </c>
      <c r="P27" s="93">
        <v>3200</v>
      </c>
      <c r="Q27" s="263"/>
      <c r="R27" s="263"/>
    </row>
    <row r="28" spans="1:18" ht="12.75">
      <c r="A28" s="38" t="s">
        <v>39</v>
      </c>
      <c r="B28" s="38" t="s">
        <v>76</v>
      </c>
      <c r="C28" s="38" t="s">
        <v>75</v>
      </c>
      <c r="D28" s="38" t="s">
        <v>75</v>
      </c>
      <c r="E28" s="38" t="s">
        <v>77</v>
      </c>
      <c r="F28" s="38" t="s">
        <v>87</v>
      </c>
      <c r="G28" s="38" t="s">
        <v>225</v>
      </c>
      <c r="H28" s="95"/>
      <c r="I28" s="95"/>
      <c r="J28" s="188">
        <v>1173</v>
      </c>
      <c r="K28" s="201">
        <v>347</v>
      </c>
      <c r="L28" s="247">
        <v>700</v>
      </c>
      <c r="M28" s="220">
        <v>700</v>
      </c>
      <c r="N28" s="419">
        <v>700</v>
      </c>
      <c r="O28" s="93">
        <v>700</v>
      </c>
      <c r="P28" s="93">
        <v>700</v>
      </c>
      <c r="Q28" s="263"/>
      <c r="R28" s="263"/>
    </row>
    <row r="29" spans="1:18" ht="12.75">
      <c r="A29" s="38" t="s">
        <v>39</v>
      </c>
      <c r="B29" s="38" t="s">
        <v>76</v>
      </c>
      <c r="C29" s="38" t="s">
        <v>75</v>
      </c>
      <c r="D29" s="38" t="s">
        <v>75</v>
      </c>
      <c r="E29" s="38" t="s">
        <v>77</v>
      </c>
      <c r="F29" s="38" t="s">
        <v>87</v>
      </c>
      <c r="G29" s="38" t="s">
        <v>167</v>
      </c>
      <c r="H29" s="95"/>
      <c r="I29" s="95"/>
      <c r="J29" s="188">
        <v>109</v>
      </c>
      <c r="K29" s="201">
        <v>104</v>
      </c>
      <c r="L29" s="247">
        <v>120</v>
      </c>
      <c r="M29" s="220">
        <v>120</v>
      </c>
      <c r="N29" s="419">
        <v>120</v>
      </c>
      <c r="O29" s="93">
        <v>120</v>
      </c>
      <c r="P29" s="93">
        <v>120</v>
      </c>
      <c r="Q29" s="263"/>
      <c r="R29" s="263"/>
    </row>
    <row r="30" spans="1:18" ht="22.5">
      <c r="A30" s="38" t="s">
        <v>39</v>
      </c>
      <c r="B30" s="38" t="s">
        <v>76</v>
      </c>
      <c r="C30" s="38" t="s">
        <v>75</v>
      </c>
      <c r="D30" s="38" t="s">
        <v>75</v>
      </c>
      <c r="E30" s="38" t="s">
        <v>77</v>
      </c>
      <c r="F30" s="38" t="s">
        <v>93</v>
      </c>
      <c r="G30" s="38" t="s">
        <v>94</v>
      </c>
      <c r="H30" s="95"/>
      <c r="I30" s="95"/>
      <c r="J30" s="188">
        <v>17</v>
      </c>
      <c r="K30" s="201">
        <v>623</v>
      </c>
      <c r="L30" s="247">
        <v>700</v>
      </c>
      <c r="M30" s="220">
        <v>700</v>
      </c>
      <c r="N30" s="419">
        <v>700</v>
      </c>
      <c r="O30" s="93">
        <v>700</v>
      </c>
      <c r="P30" s="93">
        <v>700</v>
      </c>
      <c r="Q30" s="263"/>
      <c r="R30" s="263"/>
    </row>
    <row r="31" spans="1:18" ht="22.5">
      <c r="A31" s="38" t="s">
        <v>39</v>
      </c>
      <c r="B31" s="38" t="s">
        <v>76</v>
      </c>
      <c r="C31" s="38" t="s">
        <v>75</v>
      </c>
      <c r="D31" s="38" t="s">
        <v>75</v>
      </c>
      <c r="E31" s="38" t="s">
        <v>77</v>
      </c>
      <c r="F31" s="38" t="s">
        <v>93</v>
      </c>
      <c r="G31" s="38" t="s">
        <v>248</v>
      </c>
      <c r="H31" s="95"/>
      <c r="I31" s="95"/>
      <c r="J31" s="188">
        <v>2496</v>
      </c>
      <c r="K31" s="204">
        <v>2000</v>
      </c>
      <c r="L31" s="249">
        <v>2500</v>
      </c>
      <c r="M31" s="222">
        <v>2500</v>
      </c>
      <c r="N31" s="424">
        <v>2500</v>
      </c>
      <c r="O31" s="269">
        <v>2500</v>
      </c>
      <c r="P31" s="269">
        <v>2500</v>
      </c>
      <c r="Q31" s="265"/>
      <c r="R31" s="265"/>
    </row>
    <row r="32" spans="1:18" ht="12.75">
      <c r="A32" s="38" t="s">
        <v>39</v>
      </c>
      <c r="B32" s="38" t="s">
        <v>76</v>
      </c>
      <c r="C32" s="38" t="s">
        <v>75</v>
      </c>
      <c r="D32" s="38" t="s">
        <v>75</v>
      </c>
      <c r="E32" s="38" t="s">
        <v>77</v>
      </c>
      <c r="F32" s="38" t="s">
        <v>93</v>
      </c>
      <c r="G32" s="38" t="s">
        <v>145</v>
      </c>
      <c r="H32" s="95"/>
      <c r="I32" s="95"/>
      <c r="J32" s="191">
        <v>0</v>
      </c>
      <c r="K32" s="201"/>
      <c r="L32" s="247">
        <v>2000</v>
      </c>
      <c r="M32" s="220">
        <v>2000</v>
      </c>
      <c r="N32" s="419">
        <v>2000</v>
      </c>
      <c r="O32" s="93">
        <v>2000</v>
      </c>
      <c r="P32" s="93">
        <v>2000</v>
      </c>
      <c r="Q32" s="263"/>
      <c r="R32" s="263"/>
    </row>
    <row r="33" spans="1:18" ht="22.5">
      <c r="A33" s="38" t="s">
        <v>39</v>
      </c>
      <c r="B33" s="38" t="s">
        <v>76</v>
      </c>
      <c r="C33" s="38" t="s">
        <v>75</v>
      </c>
      <c r="D33" s="38" t="s">
        <v>75</v>
      </c>
      <c r="E33" s="38" t="s">
        <v>77</v>
      </c>
      <c r="F33" s="38" t="s">
        <v>95</v>
      </c>
      <c r="G33" s="38" t="s">
        <v>305</v>
      </c>
      <c r="H33" s="95"/>
      <c r="I33" s="95"/>
      <c r="J33" s="188">
        <v>769</v>
      </c>
      <c r="K33" s="204">
        <v>1000</v>
      </c>
      <c r="L33" s="249">
        <v>440</v>
      </c>
      <c r="M33" s="222">
        <v>440</v>
      </c>
      <c r="N33" s="424">
        <v>440</v>
      </c>
      <c r="O33" s="269">
        <v>440</v>
      </c>
      <c r="P33" s="269">
        <v>440</v>
      </c>
      <c r="Q33" s="265"/>
      <c r="R33" s="265"/>
    </row>
    <row r="34" spans="1:18" ht="22.5">
      <c r="A34" s="38" t="s">
        <v>39</v>
      </c>
      <c r="B34" s="38" t="s">
        <v>76</v>
      </c>
      <c r="C34" s="38" t="s">
        <v>75</v>
      </c>
      <c r="D34" s="38" t="s">
        <v>75</v>
      </c>
      <c r="E34" s="38" t="s">
        <v>77</v>
      </c>
      <c r="F34" s="38" t="s">
        <v>95</v>
      </c>
      <c r="G34" s="38" t="s">
        <v>352</v>
      </c>
      <c r="H34" s="95"/>
      <c r="I34" s="95"/>
      <c r="J34" s="191">
        <v>3280</v>
      </c>
      <c r="K34" s="201">
        <v>0</v>
      </c>
      <c r="L34" s="247">
        <v>3200</v>
      </c>
      <c r="M34" s="220">
        <v>3200</v>
      </c>
      <c r="N34" s="419">
        <v>3200</v>
      </c>
      <c r="O34" s="93">
        <v>3200</v>
      </c>
      <c r="P34" s="93">
        <v>3200</v>
      </c>
      <c r="Q34" s="263"/>
      <c r="R34" s="263"/>
    </row>
    <row r="35" spans="1:18" ht="12.75">
      <c r="A35" s="38" t="s">
        <v>39</v>
      </c>
      <c r="B35" s="38" t="s">
        <v>76</v>
      </c>
      <c r="C35" s="38" t="s">
        <v>75</v>
      </c>
      <c r="D35" s="38" t="s">
        <v>75</v>
      </c>
      <c r="E35" s="38" t="s">
        <v>77</v>
      </c>
      <c r="F35" s="38" t="s">
        <v>88</v>
      </c>
      <c r="G35" s="133" t="s">
        <v>134</v>
      </c>
      <c r="H35" s="95"/>
      <c r="I35" s="95"/>
      <c r="J35" s="188">
        <v>1500</v>
      </c>
      <c r="K35" s="201">
        <v>2032</v>
      </c>
      <c r="L35" s="247">
        <v>2000</v>
      </c>
      <c r="M35" s="220">
        <v>2000</v>
      </c>
      <c r="N35" s="419">
        <v>2000</v>
      </c>
      <c r="O35" s="93">
        <v>2000</v>
      </c>
      <c r="P35" s="93">
        <v>2000</v>
      </c>
      <c r="Q35" s="263"/>
      <c r="R35" s="263"/>
    </row>
    <row r="36" spans="1:18" ht="12.75">
      <c r="A36" s="38" t="s">
        <v>39</v>
      </c>
      <c r="B36" s="38" t="s">
        <v>76</v>
      </c>
      <c r="C36" s="38" t="s">
        <v>75</v>
      </c>
      <c r="D36" s="38" t="s">
        <v>75</v>
      </c>
      <c r="E36" s="38" t="s">
        <v>77</v>
      </c>
      <c r="F36" s="38" t="s">
        <v>88</v>
      </c>
      <c r="G36" s="38" t="s">
        <v>96</v>
      </c>
      <c r="H36" s="95"/>
      <c r="I36" s="95"/>
      <c r="J36" s="188">
        <v>1347</v>
      </c>
      <c r="K36" s="201">
        <v>2425</v>
      </c>
      <c r="L36" s="247">
        <v>2700</v>
      </c>
      <c r="M36" s="220">
        <v>2700</v>
      </c>
      <c r="N36" s="419">
        <v>2700</v>
      </c>
      <c r="O36" s="93">
        <v>2700</v>
      </c>
      <c r="P36" s="93">
        <v>2700</v>
      </c>
      <c r="Q36" s="263"/>
      <c r="R36" s="263"/>
    </row>
    <row r="37" spans="1:18" ht="22.5">
      <c r="A37" s="38" t="s">
        <v>39</v>
      </c>
      <c r="B37" s="38" t="s">
        <v>76</v>
      </c>
      <c r="C37" s="38" t="s">
        <v>75</v>
      </c>
      <c r="D37" s="38" t="s">
        <v>75</v>
      </c>
      <c r="E37" s="38" t="s">
        <v>77</v>
      </c>
      <c r="F37" s="38" t="s">
        <v>88</v>
      </c>
      <c r="G37" s="38" t="s">
        <v>226</v>
      </c>
      <c r="H37" s="95"/>
      <c r="I37" s="95"/>
      <c r="J37" s="188">
        <v>7590</v>
      </c>
      <c r="K37" s="201">
        <v>948</v>
      </c>
      <c r="L37" s="247">
        <v>0</v>
      </c>
      <c r="M37" s="220">
        <v>0</v>
      </c>
      <c r="N37" s="419">
        <v>0</v>
      </c>
      <c r="O37" s="93">
        <v>0</v>
      </c>
      <c r="P37" s="93">
        <v>0</v>
      </c>
      <c r="Q37" s="263"/>
      <c r="R37" s="263"/>
    </row>
    <row r="38" spans="1:18" ht="12.75">
      <c r="A38" s="38" t="s">
        <v>39</v>
      </c>
      <c r="B38" s="38" t="s">
        <v>76</v>
      </c>
      <c r="C38" s="38" t="s">
        <v>75</v>
      </c>
      <c r="D38" s="38" t="s">
        <v>75</v>
      </c>
      <c r="E38" s="38" t="s">
        <v>77</v>
      </c>
      <c r="F38" s="38" t="s">
        <v>88</v>
      </c>
      <c r="G38" s="38" t="s">
        <v>357</v>
      </c>
      <c r="H38" s="95"/>
      <c r="I38" s="95"/>
      <c r="J38" s="188">
        <v>31066</v>
      </c>
      <c r="K38" s="201">
        <v>30441</v>
      </c>
      <c r="L38" s="247">
        <v>5000</v>
      </c>
      <c r="M38" s="220">
        <v>5000</v>
      </c>
      <c r="N38" s="419">
        <v>5000</v>
      </c>
      <c r="O38" s="93">
        <v>5000</v>
      </c>
      <c r="P38" s="93">
        <v>5000</v>
      </c>
      <c r="Q38" s="263"/>
      <c r="R38" s="263"/>
    </row>
    <row r="39" spans="1:18" ht="12.75">
      <c r="A39" s="38" t="s">
        <v>39</v>
      </c>
      <c r="B39" s="38" t="s">
        <v>76</v>
      </c>
      <c r="C39" s="38" t="s">
        <v>75</v>
      </c>
      <c r="D39" s="38" t="s">
        <v>75</v>
      </c>
      <c r="E39" s="38" t="s">
        <v>77</v>
      </c>
      <c r="F39" s="38" t="s">
        <v>88</v>
      </c>
      <c r="G39" s="133" t="s">
        <v>173</v>
      </c>
      <c r="H39" s="95"/>
      <c r="I39" s="95"/>
      <c r="J39" s="188">
        <v>17359</v>
      </c>
      <c r="K39" s="201">
        <v>23106.5</v>
      </c>
      <c r="L39" s="247">
        <v>5680</v>
      </c>
      <c r="M39" s="220">
        <v>5680</v>
      </c>
      <c r="N39" s="419">
        <v>5680</v>
      </c>
      <c r="O39" s="93">
        <v>5680</v>
      </c>
      <c r="P39" s="93">
        <v>5680</v>
      </c>
      <c r="Q39" s="263"/>
      <c r="R39" s="263"/>
    </row>
    <row r="40" spans="1:18" ht="12.75">
      <c r="A40" s="38" t="s">
        <v>39</v>
      </c>
      <c r="B40" s="38" t="s">
        <v>76</v>
      </c>
      <c r="C40" s="38" t="s">
        <v>75</v>
      </c>
      <c r="D40" s="38" t="s">
        <v>75</v>
      </c>
      <c r="E40" s="38" t="s">
        <v>77</v>
      </c>
      <c r="F40" s="38" t="s">
        <v>88</v>
      </c>
      <c r="G40" s="38" t="s">
        <v>146</v>
      </c>
      <c r="H40" s="95"/>
      <c r="I40" s="95"/>
      <c r="J40" s="188">
        <v>11547</v>
      </c>
      <c r="K40" s="201">
        <v>13768</v>
      </c>
      <c r="L40" s="247">
        <v>8531</v>
      </c>
      <c r="M40" s="220">
        <v>8531</v>
      </c>
      <c r="N40" s="419">
        <v>8531</v>
      </c>
      <c r="O40" s="93">
        <v>8531</v>
      </c>
      <c r="P40" s="93">
        <v>8531</v>
      </c>
      <c r="Q40" s="263"/>
      <c r="R40" s="263"/>
    </row>
    <row r="41" spans="1:18" ht="12.75">
      <c r="A41" s="38" t="s">
        <v>39</v>
      </c>
      <c r="B41" s="38" t="s">
        <v>76</v>
      </c>
      <c r="C41" s="38" t="s">
        <v>75</v>
      </c>
      <c r="D41" s="38" t="s">
        <v>75</v>
      </c>
      <c r="E41" s="38" t="s">
        <v>77</v>
      </c>
      <c r="F41" s="38" t="s">
        <v>88</v>
      </c>
      <c r="G41" s="38" t="s">
        <v>227</v>
      </c>
      <c r="H41" s="95"/>
      <c r="I41" s="95"/>
      <c r="J41" s="188">
        <v>6763</v>
      </c>
      <c r="K41" s="201">
        <v>2360</v>
      </c>
      <c r="L41" s="247">
        <v>4722</v>
      </c>
      <c r="M41" s="220">
        <v>4722</v>
      </c>
      <c r="N41" s="419">
        <v>4722</v>
      </c>
      <c r="O41" s="93">
        <v>4722</v>
      </c>
      <c r="P41" s="93">
        <v>4722</v>
      </c>
      <c r="Q41" s="263"/>
      <c r="R41" s="263"/>
    </row>
    <row r="42" spans="1:18" ht="12.75">
      <c r="A42" s="38" t="s">
        <v>39</v>
      </c>
      <c r="B42" s="38" t="s">
        <v>76</v>
      </c>
      <c r="C42" s="38" t="s">
        <v>75</v>
      </c>
      <c r="D42" s="38" t="s">
        <v>75</v>
      </c>
      <c r="E42" s="38" t="s">
        <v>77</v>
      </c>
      <c r="F42" s="38" t="s">
        <v>88</v>
      </c>
      <c r="G42" s="38" t="s">
        <v>97</v>
      </c>
      <c r="H42" s="95"/>
      <c r="I42" s="95"/>
      <c r="J42" s="188">
        <v>3692</v>
      </c>
      <c r="K42" s="201">
        <v>730</v>
      </c>
      <c r="L42" s="247">
        <v>3500</v>
      </c>
      <c r="M42" s="220">
        <v>3500</v>
      </c>
      <c r="N42" s="419">
        <v>3500</v>
      </c>
      <c r="O42" s="93">
        <v>3500</v>
      </c>
      <c r="P42" s="93">
        <v>3500</v>
      </c>
      <c r="Q42" s="263"/>
      <c r="R42" s="263"/>
    </row>
    <row r="43" spans="1:18" ht="12.75">
      <c r="A43" s="38" t="s">
        <v>39</v>
      </c>
      <c r="B43" s="38" t="s">
        <v>76</v>
      </c>
      <c r="C43" s="38" t="s">
        <v>75</v>
      </c>
      <c r="D43" s="38" t="s">
        <v>75</v>
      </c>
      <c r="E43" s="38" t="s">
        <v>77</v>
      </c>
      <c r="F43" s="38" t="s">
        <v>88</v>
      </c>
      <c r="G43" s="38" t="s">
        <v>147</v>
      </c>
      <c r="H43" s="95"/>
      <c r="I43" s="95"/>
      <c r="J43" s="188">
        <v>4016</v>
      </c>
      <c r="K43" s="201">
        <v>2858</v>
      </c>
      <c r="L43" s="247">
        <v>7200</v>
      </c>
      <c r="M43" s="220">
        <v>7200</v>
      </c>
      <c r="N43" s="419">
        <v>7200</v>
      </c>
      <c r="O43" s="93">
        <v>7200</v>
      </c>
      <c r="P43" s="93">
        <v>7200</v>
      </c>
      <c r="Q43" s="263"/>
      <c r="R43" s="263"/>
    </row>
    <row r="44" spans="1:18" ht="12.75">
      <c r="A44" s="38"/>
      <c r="B44" s="38"/>
      <c r="C44" s="38"/>
      <c r="D44" s="38"/>
      <c r="E44" s="38"/>
      <c r="F44" s="38" t="s">
        <v>88</v>
      </c>
      <c r="G44" s="38" t="s">
        <v>373</v>
      </c>
      <c r="H44" s="95"/>
      <c r="I44" s="95"/>
      <c r="J44" s="188">
        <v>0</v>
      </c>
      <c r="K44" s="201">
        <v>11808</v>
      </c>
      <c r="L44" s="247">
        <v>0</v>
      </c>
      <c r="M44" s="220">
        <v>0</v>
      </c>
      <c r="N44" s="419">
        <v>0</v>
      </c>
      <c r="O44" s="93">
        <v>0</v>
      </c>
      <c r="P44" s="93">
        <v>0</v>
      </c>
      <c r="Q44" s="263"/>
      <c r="R44" s="263"/>
    </row>
    <row r="45" spans="1:18" ht="22.5">
      <c r="A45" s="38" t="s">
        <v>39</v>
      </c>
      <c r="B45" s="38" t="s">
        <v>76</v>
      </c>
      <c r="C45" s="38" t="s">
        <v>75</v>
      </c>
      <c r="D45" s="38" t="s">
        <v>75</v>
      </c>
      <c r="E45" s="38" t="s">
        <v>77</v>
      </c>
      <c r="F45" s="38" t="s">
        <v>88</v>
      </c>
      <c r="G45" s="38" t="s">
        <v>246</v>
      </c>
      <c r="H45" s="95"/>
      <c r="I45" s="95"/>
      <c r="J45" s="188">
        <v>5387</v>
      </c>
      <c r="K45" s="201">
        <v>6353</v>
      </c>
      <c r="L45" s="247">
        <v>2800</v>
      </c>
      <c r="M45" s="220">
        <v>2800</v>
      </c>
      <c r="N45" s="419">
        <v>2800</v>
      </c>
      <c r="O45" s="93">
        <v>2800</v>
      </c>
      <c r="P45" s="93">
        <v>2800</v>
      </c>
      <c r="Q45" s="263"/>
      <c r="R45" s="263"/>
    </row>
    <row r="46" spans="1:18" ht="12.75">
      <c r="A46" s="72"/>
      <c r="B46" s="72"/>
      <c r="C46" s="72" t="s">
        <v>75</v>
      </c>
      <c r="D46" s="72" t="s">
        <v>75</v>
      </c>
      <c r="E46" s="72" t="s">
        <v>196</v>
      </c>
      <c r="F46" s="72"/>
      <c r="G46" s="72" t="s">
        <v>197</v>
      </c>
      <c r="H46" s="91"/>
      <c r="I46" s="91"/>
      <c r="J46" s="190">
        <f aca="true" t="shared" si="2" ref="J46:P46">SUM(J15:J45)</f>
        <v>146244</v>
      </c>
      <c r="K46" s="203">
        <f t="shared" si="2"/>
        <v>158593.5</v>
      </c>
      <c r="L46" s="248">
        <f t="shared" si="2"/>
        <v>130093</v>
      </c>
      <c r="M46" s="221">
        <f t="shared" si="2"/>
        <v>116093</v>
      </c>
      <c r="N46" s="422">
        <f>SUM(N15:N45)</f>
        <v>116093</v>
      </c>
      <c r="O46" s="89">
        <f t="shared" si="2"/>
        <v>116093</v>
      </c>
      <c r="P46" s="89">
        <f t="shared" si="2"/>
        <v>116093</v>
      </c>
      <c r="Q46" s="150"/>
      <c r="R46" s="150"/>
    </row>
    <row r="47" spans="1:18" ht="12.75">
      <c r="A47" s="38" t="s">
        <v>132</v>
      </c>
      <c r="B47" s="38" t="s">
        <v>76</v>
      </c>
      <c r="C47" s="38" t="s">
        <v>75</v>
      </c>
      <c r="D47" s="38" t="s">
        <v>75</v>
      </c>
      <c r="E47" s="38" t="s">
        <v>77</v>
      </c>
      <c r="F47" s="38" t="s">
        <v>98</v>
      </c>
      <c r="G47" s="38" t="s">
        <v>328</v>
      </c>
      <c r="H47" s="95"/>
      <c r="I47" s="95"/>
      <c r="J47" s="188">
        <v>3926</v>
      </c>
      <c r="K47" s="201">
        <v>2419</v>
      </c>
      <c r="L47" s="247">
        <v>5000</v>
      </c>
      <c r="M47" s="220">
        <v>5000</v>
      </c>
      <c r="N47" s="419">
        <v>5000</v>
      </c>
      <c r="O47" s="93">
        <v>5000</v>
      </c>
      <c r="P47" s="93">
        <v>5000</v>
      </c>
      <c r="Q47" s="263"/>
      <c r="R47" s="263"/>
    </row>
    <row r="48" spans="1:18" ht="12.75">
      <c r="A48" s="38" t="s">
        <v>39</v>
      </c>
      <c r="B48" s="38" t="s">
        <v>76</v>
      </c>
      <c r="C48" s="38" t="s">
        <v>75</v>
      </c>
      <c r="D48" s="38" t="s">
        <v>75</v>
      </c>
      <c r="E48" s="38" t="s">
        <v>77</v>
      </c>
      <c r="F48" s="38" t="s">
        <v>98</v>
      </c>
      <c r="G48" s="38" t="s">
        <v>217</v>
      </c>
      <c r="H48" s="95"/>
      <c r="I48" s="95"/>
      <c r="J48" s="188">
        <v>2071</v>
      </c>
      <c r="K48" s="201">
        <v>581</v>
      </c>
      <c r="L48" s="247">
        <v>500</v>
      </c>
      <c r="M48" s="220">
        <v>500</v>
      </c>
      <c r="N48" s="419">
        <v>500</v>
      </c>
      <c r="O48" s="93">
        <v>500</v>
      </c>
      <c r="P48" s="93">
        <v>500</v>
      </c>
      <c r="Q48" s="263"/>
      <c r="R48" s="263"/>
    </row>
    <row r="49" spans="1:18" ht="12.75">
      <c r="A49" s="38" t="s">
        <v>39</v>
      </c>
      <c r="B49" s="38" t="s">
        <v>76</v>
      </c>
      <c r="C49" s="38" t="s">
        <v>75</v>
      </c>
      <c r="D49" s="38" t="s">
        <v>75</v>
      </c>
      <c r="E49" s="38" t="s">
        <v>77</v>
      </c>
      <c r="F49" s="38" t="s">
        <v>99</v>
      </c>
      <c r="G49" s="38" t="s">
        <v>100</v>
      </c>
      <c r="H49" s="95"/>
      <c r="I49" s="95"/>
      <c r="J49" s="188">
        <v>400</v>
      </c>
      <c r="K49" s="201">
        <v>1642</v>
      </c>
      <c r="L49" s="247">
        <v>1500</v>
      </c>
      <c r="M49" s="220">
        <v>1500</v>
      </c>
      <c r="N49" s="419">
        <v>1500</v>
      </c>
      <c r="O49" s="93">
        <v>1500</v>
      </c>
      <c r="P49" s="93">
        <v>1500</v>
      </c>
      <c r="Q49" s="263"/>
      <c r="R49" s="263"/>
    </row>
    <row r="50" spans="1:18" ht="12.75">
      <c r="A50" s="560" t="s">
        <v>132</v>
      </c>
      <c r="B50" s="560" t="s">
        <v>76</v>
      </c>
      <c r="C50" s="560" t="s">
        <v>75</v>
      </c>
      <c r="D50" s="560" t="s">
        <v>75</v>
      </c>
      <c r="E50" s="560"/>
      <c r="F50" s="560" t="s">
        <v>101</v>
      </c>
      <c r="G50" s="560" t="s">
        <v>414</v>
      </c>
      <c r="H50" s="561"/>
      <c r="I50" s="561"/>
      <c r="J50" s="562">
        <v>50000</v>
      </c>
      <c r="K50" s="563">
        <v>50000</v>
      </c>
      <c r="L50" s="564">
        <v>50000</v>
      </c>
      <c r="M50" s="565">
        <v>50000</v>
      </c>
      <c r="N50" s="566">
        <v>50000</v>
      </c>
      <c r="O50" s="567">
        <v>50000</v>
      </c>
      <c r="P50" s="567">
        <v>50000</v>
      </c>
      <c r="Q50" s="263"/>
      <c r="R50" s="263"/>
    </row>
    <row r="51" spans="1:18" ht="12.75">
      <c r="A51" s="560" t="s">
        <v>132</v>
      </c>
      <c r="B51" s="560" t="s">
        <v>76</v>
      </c>
      <c r="C51" s="560" t="s">
        <v>75</v>
      </c>
      <c r="D51" s="560" t="s">
        <v>75</v>
      </c>
      <c r="E51" s="560"/>
      <c r="F51" s="560" t="s">
        <v>101</v>
      </c>
      <c r="G51" s="560" t="s">
        <v>413</v>
      </c>
      <c r="H51" s="561"/>
      <c r="I51" s="561"/>
      <c r="J51" s="562">
        <v>57960</v>
      </c>
      <c r="K51" s="563">
        <v>68016</v>
      </c>
      <c r="L51" s="564">
        <v>84000</v>
      </c>
      <c r="M51" s="565">
        <v>80000</v>
      </c>
      <c r="N51" s="566">
        <v>80000</v>
      </c>
      <c r="O51" s="567">
        <v>80000</v>
      </c>
      <c r="P51" s="567">
        <v>80000</v>
      </c>
      <c r="Q51" s="263"/>
      <c r="R51" s="263"/>
    </row>
    <row r="52" spans="1:18" s="71" customFormat="1" ht="12.75">
      <c r="A52" s="72"/>
      <c r="B52" s="72"/>
      <c r="C52" s="72"/>
      <c r="D52" s="72"/>
      <c r="E52" s="72" t="s">
        <v>198</v>
      </c>
      <c r="F52" s="72"/>
      <c r="G52" s="72" t="s">
        <v>199</v>
      </c>
      <c r="H52" s="91"/>
      <c r="I52" s="91"/>
      <c r="J52" s="190">
        <f>SUM(J47:J51)</f>
        <v>114357</v>
      </c>
      <c r="K52" s="203">
        <f>SUM(K47:K51)</f>
        <v>122658</v>
      </c>
      <c r="L52" s="248">
        <f>SUM(L47:L51)</f>
        <v>141000</v>
      </c>
      <c r="M52" s="221">
        <f>SUM(M47:M51)</f>
        <v>137000</v>
      </c>
      <c r="N52" s="422">
        <f>SUM(N47:N51)</f>
        <v>137000</v>
      </c>
      <c r="O52" s="89">
        <v>137000</v>
      </c>
      <c r="P52" s="89">
        <v>137000</v>
      </c>
      <c r="Q52" s="150"/>
      <c r="R52" s="150"/>
    </row>
    <row r="53" spans="1:18" s="71" customFormat="1" ht="22.5">
      <c r="A53" s="72"/>
      <c r="B53" s="72"/>
      <c r="C53" s="72"/>
      <c r="D53" s="72"/>
      <c r="E53" s="72"/>
      <c r="F53" s="72"/>
      <c r="G53" s="168" t="s">
        <v>309</v>
      </c>
      <c r="H53" s="91"/>
      <c r="I53" s="91"/>
      <c r="J53" s="190"/>
      <c r="K53" s="203"/>
      <c r="L53" s="248"/>
      <c r="M53" s="221"/>
      <c r="N53" s="422"/>
      <c r="O53" s="89"/>
      <c r="P53" s="89"/>
      <c r="Q53" s="150"/>
      <c r="R53" s="150"/>
    </row>
    <row r="54" spans="1:18" ht="12.75">
      <c r="A54" s="38" t="s">
        <v>40</v>
      </c>
      <c r="B54" s="38" t="s">
        <v>76</v>
      </c>
      <c r="C54" s="38" t="s">
        <v>75</v>
      </c>
      <c r="D54" s="38" t="s">
        <v>34</v>
      </c>
      <c r="E54" s="38" t="s">
        <v>77</v>
      </c>
      <c r="F54" s="38" t="s">
        <v>88</v>
      </c>
      <c r="G54" s="38" t="s">
        <v>148</v>
      </c>
      <c r="H54" s="95"/>
      <c r="I54" s="95"/>
      <c r="J54" s="188">
        <v>3454</v>
      </c>
      <c r="K54" s="201">
        <v>3515</v>
      </c>
      <c r="L54" s="247">
        <v>3600</v>
      </c>
      <c r="M54" s="220">
        <v>3600</v>
      </c>
      <c r="N54" s="419">
        <v>3600</v>
      </c>
      <c r="O54" s="93">
        <v>3600</v>
      </c>
      <c r="P54" s="93">
        <v>3600</v>
      </c>
      <c r="Q54" s="263"/>
      <c r="R54" s="263"/>
    </row>
    <row r="55" spans="1:18" ht="12.75">
      <c r="A55" s="38"/>
      <c r="B55" s="38"/>
      <c r="C55" s="38"/>
      <c r="D55" s="38"/>
      <c r="E55" s="38"/>
      <c r="F55" s="38" t="s">
        <v>84</v>
      </c>
      <c r="G55" s="38" t="s">
        <v>306</v>
      </c>
      <c r="H55" s="95"/>
      <c r="I55" s="95"/>
      <c r="J55" s="188">
        <v>5666</v>
      </c>
      <c r="K55" s="206">
        <v>34.5</v>
      </c>
      <c r="L55" s="247">
        <v>0</v>
      </c>
      <c r="M55" s="220">
        <v>0</v>
      </c>
      <c r="N55" s="419">
        <v>0</v>
      </c>
      <c r="O55" s="93">
        <v>0</v>
      </c>
      <c r="P55" s="93">
        <v>0</v>
      </c>
      <c r="Q55" s="263"/>
      <c r="R55" s="263"/>
    </row>
    <row r="56" spans="1:18" ht="12.75">
      <c r="A56" s="38" t="s">
        <v>39</v>
      </c>
      <c r="B56" s="38" t="s">
        <v>76</v>
      </c>
      <c r="C56" s="38" t="s">
        <v>75</v>
      </c>
      <c r="D56" s="38" t="s">
        <v>34</v>
      </c>
      <c r="E56" s="38" t="s">
        <v>77</v>
      </c>
      <c r="F56" s="38" t="s">
        <v>88</v>
      </c>
      <c r="G56" s="133" t="s">
        <v>135</v>
      </c>
      <c r="H56" s="95"/>
      <c r="I56" s="95"/>
      <c r="J56" s="188">
        <v>2588</v>
      </c>
      <c r="K56" s="201">
        <v>1952</v>
      </c>
      <c r="L56" s="247">
        <v>2000</v>
      </c>
      <c r="M56" s="220">
        <v>4000</v>
      </c>
      <c r="N56" s="419">
        <v>4000</v>
      </c>
      <c r="O56" s="93">
        <v>4000</v>
      </c>
      <c r="P56" s="93">
        <v>4000</v>
      </c>
      <c r="Q56" s="263"/>
      <c r="R56" s="263"/>
    </row>
    <row r="57" spans="1:18" s="71" customFormat="1" ht="12.75">
      <c r="A57" s="72" t="s">
        <v>132</v>
      </c>
      <c r="B57" s="72" t="s">
        <v>76</v>
      </c>
      <c r="C57" s="72" t="s">
        <v>75</v>
      </c>
      <c r="D57" s="72" t="s">
        <v>34</v>
      </c>
      <c r="E57" s="72" t="s">
        <v>196</v>
      </c>
      <c r="F57" s="72"/>
      <c r="G57" s="72" t="s">
        <v>197</v>
      </c>
      <c r="H57" s="91"/>
      <c r="I57" s="91"/>
      <c r="J57" s="190">
        <f aca="true" t="shared" si="3" ref="J57:P57">SUM(J54:J56)</f>
        <v>11708</v>
      </c>
      <c r="K57" s="203">
        <f t="shared" si="3"/>
        <v>5501.5</v>
      </c>
      <c r="L57" s="248">
        <f t="shared" si="3"/>
        <v>5600</v>
      </c>
      <c r="M57" s="221">
        <f t="shared" si="3"/>
        <v>7600</v>
      </c>
      <c r="N57" s="422">
        <f>SUM(N54:N56)</f>
        <v>7600</v>
      </c>
      <c r="O57" s="89">
        <f t="shared" si="3"/>
        <v>7600</v>
      </c>
      <c r="P57" s="89">
        <f t="shared" si="3"/>
        <v>7600</v>
      </c>
      <c r="Q57" s="150"/>
      <c r="R57" s="150"/>
    </row>
    <row r="58" spans="1:18" s="71" customFormat="1" ht="12.75">
      <c r="A58" s="38" t="s">
        <v>39</v>
      </c>
      <c r="B58" s="38" t="s">
        <v>76</v>
      </c>
      <c r="C58" s="38" t="s">
        <v>102</v>
      </c>
      <c r="D58" s="38" t="s">
        <v>80</v>
      </c>
      <c r="E58" s="38" t="s">
        <v>77</v>
      </c>
      <c r="F58" s="38" t="s">
        <v>103</v>
      </c>
      <c r="G58" s="38" t="s">
        <v>247</v>
      </c>
      <c r="H58" s="91"/>
      <c r="I58" s="91"/>
      <c r="J58" s="188">
        <v>12332</v>
      </c>
      <c r="K58" s="201">
        <v>10606</v>
      </c>
      <c r="L58" s="247">
        <v>8100</v>
      </c>
      <c r="M58" s="220">
        <v>10150</v>
      </c>
      <c r="N58" s="419">
        <v>10150</v>
      </c>
      <c r="O58" s="93">
        <v>8100</v>
      </c>
      <c r="P58" s="93">
        <v>8100</v>
      </c>
      <c r="Q58" s="263"/>
      <c r="R58" s="263"/>
    </row>
    <row r="59" spans="1:18" ht="12.75">
      <c r="A59" s="38" t="s">
        <v>39</v>
      </c>
      <c r="B59" s="38" t="s">
        <v>76</v>
      </c>
      <c r="C59" s="38" t="s">
        <v>102</v>
      </c>
      <c r="D59" s="38" t="s">
        <v>80</v>
      </c>
      <c r="E59" s="38" t="s">
        <v>77</v>
      </c>
      <c r="F59" s="38" t="s">
        <v>103</v>
      </c>
      <c r="G59" s="133" t="s">
        <v>168</v>
      </c>
      <c r="H59" s="95"/>
      <c r="I59" s="95"/>
      <c r="J59" s="188">
        <v>32104</v>
      </c>
      <c r="K59" s="201">
        <v>30035</v>
      </c>
      <c r="L59" s="247">
        <v>27863</v>
      </c>
      <c r="M59" s="241">
        <v>27863</v>
      </c>
      <c r="N59" s="419">
        <v>25153</v>
      </c>
      <c r="O59" s="93">
        <v>25153</v>
      </c>
      <c r="P59" s="93">
        <v>25153</v>
      </c>
      <c r="Q59" s="263"/>
      <c r="R59" s="263"/>
    </row>
    <row r="60" spans="1:18" s="71" customFormat="1" ht="22.5">
      <c r="A60" s="72"/>
      <c r="B60" s="72"/>
      <c r="C60" s="72"/>
      <c r="D60" s="72"/>
      <c r="E60" s="72" t="s">
        <v>180</v>
      </c>
      <c r="F60" s="72"/>
      <c r="G60" s="72" t="s">
        <v>200</v>
      </c>
      <c r="H60" s="91"/>
      <c r="I60" s="91"/>
      <c r="J60" s="192">
        <f aca="true" t="shared" si="4" ref="J60:P60">SUM(J58:J59)</f>
        <v>44436</v>
      </c>
      <c r="K60" s="205">
        <f t="shared" si="4"/>
        <v>40641</v>
      </c>
      <c r="L60" s="250">
        <f t="shared" si="4"/>
        <v>35963</v>
      </c>
      <c r="M60" s="315">
        <f t="shared" si="4"/>
        <v>38013</v>
      </c>
      <c r="N60" s="425">
        <f>SUM(N58:N59)</f>
        <v>35303</v>
      </c>
      <c r="O60" s="270">
        <f t="shared" si="4"/>
        <v>33253</v>
      </c>
      <c r="P60" s="270">
        <f t="shared" si="4"/>
        <v>33253</v>
      </c>
      <c r="Q60" s="266"/>
      <c r="R60" s="266"/>
    </row>
    <row r="61" spans="1:18" s="71" customFormat="1" ht="12.75">
      <c r="A61" s="72"/>
      <c r="B61" s="72"/>
      <c r="C61" s="72"/>
      <c r="D61" s="72"/>
      <c r="E61" s="72"/>
      <c r="F61" s="72"/>
      <c r="G61" s="168" t="s">
        <v>310</v>
      </c>
      <c r="H61" s="91"/>
      <c r="I61" s="91"/>
      <c r="J61" s="192"/>
      <c r="K61" s="205"/>
      <c r="L61" s="250"/>
      <c r="M61" s="315"/>
      <c r="N61" s="425"/>
      <c r="O61" s="270"/>
      <c r="P61" s="270"/>
      <c r="Q61" s="266"/>
      <c r="R61" s="266"/>
    </row>
    <row r="62" spans="1:18" s="71" customFormat="1" ht="12.75">
      <c r="A62" s="72" t="s">
        <v>132</v>
      </c>
      <c r="B62" s="72" t="s">
        <v>307</v>
      </c>
      <c r="C62" s="72" t="s">
        <v>34</v>
      </c>
      <c r="D62" s="72" t="s">
        <v>80</v>
      </c>
      <c r="E62" s="72" t="s">
        <v>84</v>
      </c>
      <c r="F62" s="72"/>
      <c r="G62" s="38" t="s">
        <v>85</v>
      </c>
      <c r="H62" s="91"/>
      <c r="I62" s="91"/>
      <c r="J62" s="380">
        <v>9088</v>
      </c>
      <c r="K62" s="206">
        <v>917</v>
      </c>
      <c r="L62" s="249">
        <v>100</v>
      </c>
      <c r="M62" s="242">
        <v>0</v>
      </c>
      <c r="N62" s="424">
        <v>0</v>
      </c>
      <c r="O62" s="269">
        <v>0</v>
      </c>
      <c r="P62" s="269">
        <v>0</v>
      </c>
      <c r="Q62" s="265"/>
      <c r="R62" s="265"/>
    </row>
    <row r="63" spans="1:18" s="71" customFormat="1" ht="12.75">
      <c r="A63" s="72" t="s">
        <v>132</v>
      </c>
      <c r="B63" s="72" t="s">
        <v>307</v>
      </c>
      <c r="C63" s="72" t="s">
        <v>34</v>
      </c>
      <c r="D63" s="72" t="s">
        <v>80</v>
      </c>
      <c r="E63" s="72" t="s">
        <v>88</v>
      </c>
      <c r="F63" s="72"/>
      <c r="G63" s="38" t="s">
        <v>329</v>
      </c>
      <c r="H63" s="91"/>
      <c r="I63" s="91"/>
      <c r="J63" s="191">
        <v>14625</v>
      </c>
      <c r="K63" s="206">
        <v>46359</v>
      </c>
      <c r="L63" s="249">
        <v>0</v>
      </c>
      <c r="M63" s="242">
        <v>5987</v>
      </c>
      <c r="N63" s="424">
        <v>0</v>
      </c>
      <c r="O63" s="269">
        <v>0</v>
      </c>
      <c r="P63" s="269">
        <v>0</v>
      </c>
      <c r="Q63" s="265"/>
      <c r="R63" s="265"/>
    </row>
    <row r="64" spans="1:18" s="71" customFormat="1" ht="12.75">
      <c r="A64" s="72"/>
      <c r="B64" s="72"/>
      <c r="C64" s="72"/>
      <c r="D64" s="72"/>
      <c r="E64" s="72"/>
      <c r="F64" s="72"/>
      <c r="G64" s="72" t="s">
        <v>197</v>
      </c>
      <c r="H64" s="91"/>
      <c r="I64" s="91"/>
      <c r="J64" s="192">
        <f aca="true" t="shared" si="5" ref="J64:P64">SUM(J62:J63)</f>
        <v>23713</v>
      </c>
      <c r="K64" s="207">
        <f t="shared" si="5"/>
        <v>47276</v>
      </c>
      <c r="L64" s="250">
        <f t="shared" si="5"/>
        <v>100</v>
      </c>
      <c r="M64" s="315">
        <f t="shared" si="5"/>
        <v>5987</v>
      </c>
      <c r="N64" s="425">
        <f t="shared" si="5"/>
        <v>0</v>
      </c>
      <c r="O64" s="270">
        <f t="shared" si="5"/>
        <v>0</v>
      </c>
      <c r="P64" s="270">
        <f t="shared" si="5"/>
        <v>0</v>
      </c>
      <c r="Q64" s="266"/>
      <c r="R64" s="266"/>
    </row>
    <row r="65" spans="1:18" s="71" customFormat="1" ht="12.75">
      <c r="A65" s="72"/>
      <c r="B65" s="72"/>
      <c r="C65" s="72"/>
      <c r="D65" s="72"/>
      <c r="E65" s="72"/>
      <c r="F65" s="72"/>
      <c r="G65" s="168" t="s">
        <v>384</v>
      </c>
      <c r="H65" s="91"/>
      <c r="I65" s="91"/>
      <c r="J65" s="192"/>
      <c r="K65" s="207"/>
      <c r="L65" s="250"/>
      <c r="M65" s="315"/>
      <c r="N65" s="425"/>
      <c r="O65" s="270"/>
      <c r="P65" s="270"/>
      <c r="Q65" s="266"/>
      <c r="R65" s="266"/>
    </row>
    <row r="66" spans="1:18" s="71" customFormat="1" ht="12.75">
      <c r="A66" s="72" t="s">
        <v>132</v>
      </c>
      <c r="B66" s="72" t="s">
        <v>104</v>
      </c>
      <c r="C66" s="72" t="s">
        <v>75</v>
      </c>
      <c r="D66" s="72" t="s">
        <v>80</v>
      </c>
      <c r="E66" s="38" t="s">
        <v>84</v>
      </c>
      <c r="F66" s="114"/>
      <c r="G66" s="38" t="s">
        <v>85</v>
      </c>
      <c r="H66" s="91"/>
      <c r="I66" s="91"/>
      <c r="J66" s="191">
        <v>0</v>
      </c>
      <c r="K66" s="206">
        <v>0</v>
      </c>
      <c r="L66" s="249">
        <v>0</v>
      </c>
      <c r="M66" s="242">
        <v>0</v>
      </c>
      <c r="N66" s="426">
        <v>35000</v>
      </c>
      <c r="O66" s="382">
        <v>5000</v>
      </c>
      <c r="P66" s="382">
        <v>5000</v>
      </c>
      <c r="Q66" s="266"/>
      <c r="R66" s="266"/>
    </row>
    <row r="67" spans="1:18" s="71" customFormat="1" ht="12.75">
      <c r="A67" s="72"/>
      <c r="B67" s="72"/>
      <c r="C67" s="72"/>
      <c r="D67" s="72"/>
      <c r="E67" s="38" t="s">
        <v>88</v>
      </c>
      <c r="G67" s="226" t="s">
        <v>383</v>
      </c>
      <c r="H67" s="91"/>
      <c r="I67" s="91"/>
      <c r="J67" s="191">
        <v>0</v>
      </c>
      <c r="K67" s="206">
        <v>0</v>
      </c>
      <c r="L67" s="249">
        <v>0</v>
      </c>
      <c r="M67" s="242">
        <v>0</v>
      </c>
      <c r="N67" s="426">
        <v>75000</v>
      </c>
      <c r="O67" s="382">
        <v>100000</v>
      </c>
      <c r="P67" s="382">
        <v>100000</v>
      </c>
      <c r="Q67" s="266"/>
      <c r="R67" s="266"/>
    </row>
    <row r="68" spans="1:18" s="71" customFormat="1" ht="12.75">
      <c r="A68" s="72"/>
      <c r="B68" s="72"/>
      <c r="C68" s="72"/>
      <c r="D68" s="72"/>
      <c r="E68" s="72"/>
      <c r="F68" s="38"/>
      <c r="G68" s="373" t="s">
        <v>385</v>
      </c>
      <c r="H68" s="91"/>
      <c r="I68" s="91"/>
      <c r="J68" s="192">
        <f aca="true" t="shared" si="6" ref="J68:P68">SUM(J66:J67)</f>
        <v>0</v>
      </c>
      <c r="K68" s="207">
        <f t="shared" si="6"/>
        <v>0</v>
      </c>
      <c r="L68" s="250">
        <f t="shared" si="6"/>
        <v>0</v>
      </c>
      <c r="M68" s="315">
        <f t="shared" si="6"/>
        <v>0</v>
      </c>
      <c r="N68" s="427">
        <f>SUM(N65:N67)</f>
        <v>110000</v>
      </c>
      <c r="O68" s="374">
        <f t="shared" si="6"/>
        <v>105000</v>
      </c>
      <c r="P68" s="374">
        <f t="shared" si="6"/>
        <v>105000</v>
      </c>
      <c r="Q68" s="266"/>
      <c r="R68" s="266"/>
    </row>
    <row r="69" spans="1:18" s="71" customFormat="1" ht="12.75">
      <c r="A69" s="38"/>
      <c r="B69" s="38"/>
      <c r="C69" s="38"/>
      <c r="D69" s="38"/>
      <c r="E69" s="38"/>
      <c r="F69" s="38"/>
      <c r="G69" s="168" t="s">
        <v>311</v>
      </c>
      <c r="H69" s="95"/>
      <c r="I69" s="95"/>
      <c r="J69" s="192"/>
      <c r="K69" s="201"/>
      <c r="L69" s="248"/>
      <c r="M69" s="243"/>
      <c r="N69" s="422"/>
      <c r="O69" s="89"/>
      <c r="P69" s="89"/>
      <c r="Q69" s="150"/>
      <c r="R69" s="150"/>
    </row>
    <row r="70" spans="1:18" ht="12.75">
      <c r="A70" s="38" t="s">
        <v>39</v>
      </c>
      <c r="B70" s="38" t="s">
        <v>104</v>
      </c>
      <c r="C70" s="38" t="s">
        <v>34</v>
      </c>
      <c r="D70" s="38" t="s">
        <v>80</v>
      </c>
      <c r="E70" s="38" t="s">
        <v>77</v>
      </c>
      <c r="F70" s="38" t="s">
        <v>83</v>
      </c>
      <c r="G70" s="38" t="s">
        <v>331</v>
      </c>
      <c r="H70" s="95"/>
      <c r="I70" s="95"/>
      <c r="J70" s="188">
        <v>1552</v>
      </c>
      <c r="K70" s="201">
        <v>2842</v>
      </c>
      <c r="L70" s="247">
        <v>2000</v>
      </c>
      <c r="M70" s="241">
        <v>1500</v>
      </c>
      <c r="N70" s="419">
        <v>1500</v>
      </c>
      <c r="O70" s="93">
        <v>1500</v>
      </c>
      <c r="P70" s="93">
        <v>1500</v>
      </c>
      <c r="Q70" s="263"/>
      <c r="R70" s="263"/>
    </row>
    <row r="71" spans="1:18" ht="12.75">
      <c r="A71" s="38"/>
      <c r="B71" s="38"/>
      <c r="C71" s="38"/>
      <c r="D71" s="38"/>
      <c r="E71" s="38"/>
      <c r="F71" s="38" t="s">
        <v>83</v>
      </c>
      <c r="G71" s="38" t="s">
        <v>330</v>
      </c>
      <c r="H71" s="95"/>
      <c r="I71" s="95"/>
      <c r="J71" s="188">
        <v>0</v>
      </c>
      <c r="K71" s="201">
        <v>0</v>
      </c>
      <c r="L71" s="247">
        <v>6000</v>
      </c>
      <c r="M71" s="241">
        <v>3500</v>
      </c>
      <c r="N71" s="419">
        <v>3500</v>
      </c>
      <c r="O71" s="93">
        <v>3500</v>
      </c>
      <c r="P71" s="93">
        <v>3500</v>
      </c>
      <c r="Q71" s="263"/>
      <c r="R71" s="263"/>
    </row>
    <row r="72" spans="1:18" ht="12.75">
      <c r="A72" s="38" t="s">
        <v>39</v>
      </c>
      <c r="B72" s="38" t="s">
        <v>104</v>
      </c>
      <c r="C72" s="38" t="s">
        <v>34</v>
      </c>
      <c r="D72" s="38" t="s">
        <v>80</v>
      </c>
      <c r="E72" s="38" t="s">
        <v>77</v>
      </c>
      <c r="F72" s="38" t="s">
        <v>83</v>
      </c>
      <c r="G72" s="38" t="s">
        <v>171</v>
      </c>
      <c r="H72" s="95"/>
      <c r="I72" s="95"/>
      <c r="J72" s="188">
        <v>171</v>
      </c>
      <c r="K72" s="201">
        <v>87</v>
      </c>
      <c r="L72" s="247">
        <v>400</v>
      </c>
      <c r="M72" s="241">
        <v>200</v>
      </c>
      <c r="N72" s="419">
        <v>200</v>
      </c>
      <c r="O72" s="93">
        <v>200</v>
      </c>
      <c r="P72" s="93">
        <v>200</v>
      </c>
      <c r="Q72" s="263"/>
      <c r="R72" s="263"/>
    </row>
    <row r="73" spans="1:18" ht="12.75">
      <c r="A73" s="128" t="s">
        <v>39</v>
      </c>
      <c r="B73" s="128" t="s">
        <v>104</v>
      </c>
      <c r="C73" s="128" t="s">
        <v>34</v>
      </c>
      <c r="D73" s="128" t="s">
        <v>80</v>
      </c>
      <c r="E73" s="128" t="s">
        <v>77</v>
      </c>
      <c r="F73" s="128" t="s">
        <v>84</v>
      </c>
      <c r="G73" s="128" t="s">
        <v>170</v>
      </c>
      <c r="H73" s="101"/>
      <c r="I73" s="101"/>
      <c r="J73" s="188">
        <v>1230</v>
      </c>
      <c r="K73" s="208">
        <v>2691</v>
      </c>
      <c r="L73" s="247">
        <v>1500</v>
      </c>
      <c r="M73" s="316">
        <v>2200</v>
      </c>
      <c r="N73" s="419">
        <v>1500</v>
      </c>
      <c r="O73" s="93">
        <v>1500</v>
      </c>
      <c r="P73" s="93">
        <v>1500</v>
      </c>
      <c r="Q73" s="263"/>
      <c r="R73" s="263"/>
    </row>
    <row r="74" spans="1:18" ht="22.5">
      <c r="A74" s="27" t="s">
        <v>39</v>
      </c>
      <c r="B74" s="27" t="s">
        <v>104</v>
      </c>
      <c r="C74" s="27" t="s">
        <v>34</v>
      </c>
      <c r="D74" s="27" t="s">
        <v>80</v>
      </c>
      <c r="E74" s="27" t="s">
        <v>77</v>
      </c>
      <c r="F74" s="27" t="s">
        <v>87</v>
      </c>
      <c r="G74" s="27" t="s">
        <v>169</v>
      </c>
      <c r="H74" s="95"/>
      <c r="I74" s="95"/>
      <c r="J74" s="193">
        <v>850</v>
      </c>
      <c r="K74" s="201">
        <v>1213</v>
      </c>
      <c r="L74" s="247">
        <v>1500</v>
      </c>
      <c r="M74" s="241">
        <v>1500</v>
      </c>
      <c r="N74" s="419">
        <v>1500</v>
      </c>
      <c r="O74" s="93">
        <v>1500</v>
      </c>
      <c r="P74" s="93">
        <v>1500</v>
      </c>
      <c r="Q74" s="263"/>
      <c r="R74" s="263"/>
    </row>
    <row r="75" spans="1:18" ht="12.75">
      <c r="A75" s="27" t="s">
        <v>39</v>
      </c>
      <c r="B75" s="27" t="s">
        <v>104</v>
      </c>
      <c r="C75" s="27" t="s">
        <v>34</v>
      </c>
      <c r="D75" s="27" t="s">
        <v>80</v>
      </c>
      <c r="E75" s="27" t="s">
        <v>77</v>
      </c>
      <c r="F75" s="27" t="s">
        <v>87</v>
      </c>
      <c r="G75" s="27" t="s">
        <v>254</v>
      </c>
      <c r="H75" s="95"/>
      <c r="I75" s="95"/>
      <c r="J75" s="188">
        <v>1311</v>
      </c>
      <c r="K75" s="201">
        <v>705</v>
      </c>
      <c r="L75" s="247">
        <v>300</v>
      </c>
      <c r="M75" s="241">
        <v>300</v>
      </c>
      <c r="N75" s="419">
        <v>300</v>
      </c>
      <c r="O75" s="93">
        <v>300</v>
      </c>
      <c r="P75" s="93">
        <v>300</v>
      </c>
      <c r="Q75" s="263"/>
      <c r="R75" s="263"/>
    </row>
    <row r="76" spans="1:18" ht="12.75">
      <c r="A76" s="27" t="s">
        <v>39</v>
      </c>
      <c r="B76" s="27" t="s">
        <v>104</v>
      </c>
      <c r="C76" s="27" t="s">
        <v>34</v>
      </c>
      <c r="D76" s="27" t="s">
        <v>80</v>
      </c>
      <c r="E76" s="27" t="s">
        <v>77</v>
      </c>
      <c r="F76" s="27" t="s">
        <v>87</v>
      </c>
      <c r="G76" s="27" t="s">
        <v>149</v>
      </c>
      <c r="H76" s="95"/>
      <c r="I76" s="95"/>
      <c r="J76" s="188">
        <v>93</v>
      </c>
      <c r="K76" s="201">
        <v>0</v>
      </c>
      <c r="L76" s="247">
        <v>186</v>
      </c>
      <c r="M76" s="241">
        <v>186</v>
      </c>
      <c r="N76" s="419">
        <v>186</v>
      </c>
      <c r="O76" s="93">
        <v>186</v>
      </c>
      <c r="P76" s="93">
        <v>186</v>
      </c>
      <c r="Q76" s="263"/>
      <c r="R76" s="263"/>
    </row>
    <row r="77" spans="1:18" ht="12.75">
      <c r="A77" s="27" t="s">
        <v>275</v>
      </c>
      <c r="B77" s="27" t="s">
        <v>104</v>
      </c>
      <c r="C77" s="27" t="s">
        <v>34</v>
      </c>
      <c r="D77" s="27" t="s">
        <v>80</v>
      </c>
      <c r="E77" s="27"/>
      <c r="F77" s="27" t="s">
        <v>93</v>
      </c>
      <c r="G77" s="27" t="s">
        <v>85</v>
      </c>
      <c r="H77" s="95"/>
      <c r="I77" s="95"/>
      <c r="J77" s="188">
        <v>3000</v>
      </c>
      <c r="K77" s="201">
        <v>3000</v>
      </c>
      <c r="L77" s="247">
        <v>3000</v>
      </c>
      <c r="M77" s="241">
        <v>3000</v>
      </c>
      <c r="N77" s="419">
        <v>3000</v>
      </c>
      <c r="O77" s="93">
        <v>3000</v>
      </c>
      <c r="P77" s="93">
        <v>3000</v>
      </c>
      <c r="Q77" s="263"/>
      <c r="R77" s="263"/>
    </row>
    <row r="78" spans="1:18" s="71" customFormat="1" ht="12.75">
      <c r="A78" s="69"/>
      <c r="B78" s="69"/>
      <c r="C78" s="69"/>
      <c r="D78" s="69"/>
      <c r="E78" s="69" t="s">
        <v>196</v>
      </c>
      <c r="F78" s="69"/>
      <c r="G78" s="69" t="s">
        <v>197</v>
      </c>
      <c r="H78" s="91"/>
      <c r="I78" s="91"/>
      <c r="J78" s="192">
        <f aca="true" t="shared" si="7" ref="J78:P78">SUM(J70:J77)</f>
        <v>8207</v>
      </c>
      <c r="K78" s="203">
        <f t="shared" si="7"/>
        <v>10538</v>
      </c>
      <c r="L78" s="248">
        <f t="shared" si="7"/>
        <v>14886</v>
      </c>
      <c r="M78" s="243">
        <f t="shared" si="7"/>
        <v>12386</v>
      </c>
      <c r="N78" s="422">
        <f>SUM(N70:N77)</f>
        <v>11686</v>
      </c>
      <c r="O78" s="89">
        <f t="shared" si="7"/>
        <v>11686</v>
      </c>
      <c r="P78" s="89">
        <f t="shared" si="7"/>
        <v>11686</v>
      </c>
      <c r="Q78" s="150"/>
      <c r="R78" s="150"/>
    </row>
    <row r="79" spans="1:18" s="71" customFormat="1" ht="12.75">
      <c r="A79" s="129"/>
      <c r="B79" s="129"/>
      <c r="C79" s="129"/>
      <c r="D79" s="129"/>
      <c r="E79" s="129"/>
      <c r="F79" s="129"/>
      <c r="G79" s="170" t="s">
        <v>312</v>
      </c>
      <c r="H79" s="130"/>
      <c r="I79" s="130"/>
      <c r="J79" s="190"/>
      <c r="K79" s="209"/>
      <c r="L79" s="248"/>
      <c r="M79" s="244"/>
      <c r="N79" s="422"/>
      <c r="O79" s="89"/>
      <c r="P79" s="89"/>
      <c r="Q79" s="150"/>
      <c r="R79" s="150"/>
    </row>
    <row r="80" spans="1:18" s="71" customFormat="1" ht="12.75">
      <c r="A80" s="177" t="s">
        <v>132</v>
      </c>
      <c r="B80" s="176" t="s">
        <v>105</v>
      </c>
      <c r="C80" s="176" t="s">
        <v>75</v>
      </c>
      <c r="D80" s="175" t="s">
        <v>34</v>
      </c>
      <c r="E80" s="38"/>
      <c r="F80" s="38" t="s">
        <v>78</v>
      </c>
      <c r="G80" s="38" t="s">
        <v>286</v>
      </c>
      <c r="H80" s="95"/>
      <c r="I80" s="95"/>
      <c r="J80" s="188">
        <v>60589</v>
      </c>
      <c r="K80" s="201">
        <v>61353</v>
      </c>
      <c r="L80" s="247">
        <v>75900</v>
      </c>
      <c r="M80" s="241">
        <v>49134</v>
      </c>
      <c r="N80" s="419">
        <v>49134</v>
      </c>
      <c r="O80" s="93">
        <v>49134</v>
      </c>
      <c r="P80" s="93">
        <v>49134</v>
      </c>
      <c r="Q80" s="263"/>
      <c r="R80" s="263"/>
    </row>
    <row r="81" spans="1:18" s="71" customFormat="1" ht="12.75">
      <c r="A81" s="184"/>
      <c r="B81" s="128"/>
      <c r="C81" s="128"/>
      <c r="D81" s="132"/>
      <c r="E81" s="38"/>
      <c r="F81" s="38" t="s">
        <v>215</v>
      </c>
      <c r="G81" s="38" t="s">
        <v>216</v>
      </c>
      <c r="H81" s="95"/>
      <c r="I81" s="95"/>
      <c r="J81" s="188">
        <v>6000</v>
      </c>
      <c r="K81" s="201">
        <v>1830</v>
      </c>
      <c r="L81" s="247">
        <v>3600</v>
      </c>
      <c r="M81" s="241">
        <v>3600</v>
      </c>
      <c r="N81" s="428">
        <v>3247</v>
      </c>
      <c r="O81" s="259">
        <v>3247</v>
      </c>
      <c r="P81" s="259">
        <v>3247</v>
      </c>
      <c r="Q81" s="263"/>
      <c r="R81" s="263"/>
    </row>
    <row r="82" spans="1:18" s="71" customFormat="1" ht="12.75">
      <c r="A82" s="128" t="s">
        <v>132</v>
      </c>
      <c r="B82" s="128" t="s">
        <v>105</v>
      </c>
      <c r="C82" s="128" t="s">
        <v>75</v>
      </c>
      <c r="D82" s="132" t="s">
        <v>34</v>
      </c>
      <c r="E82" s="38"/>
      <c r="F82" s="38" t="s">
        <v>90</v>
      </c>
      <c r="G82" s="38" t="s">
        <v>91</v>
      </c>
      <c r="H82" s="95"/>
      <c r="I82" s="95"/>
      <c r="J82" s="188">
        <v>17622</v>
      </c>
      <c r="K82" s="201">
        <v>12950</v>
      </c>
      <c r="L82" s="247">
        <v>14000</v>
      </c>
      <c r="M82" s="241">
        <v>14000</v>
      </c>
      <c r="N82" s="419">
        <v>18823</v>
      </c>
      <c r="O82" s="93">
        <v>18823</v>
      </c>
      <c r="P82" s="93">
        <v>18823</v>
      </c>
      <c r="Q82" s="263"/>
      <c r="R82" s="263"/>
    </row>
    <row r="83" spans="1:18" s="71" customFormat="1" ht="12.75">
      <c r="A83" s="128" t="s">
        <v>132</v>
      </c>
      <c r="B83" s="128" t="s">
        <v>105</v>
      </c>
      <c r="C83" s="128" t="s">
        <v>75</v>
      </c>
      <c r="D83" s="132" t="s">
        <v>34</v>
      </c>
      <c r="E83" s="114"/>
      <c r="F83" s="135">
        <v>620</v>
      </c>
      <c r="G83" s="225" t="s">
        <v>230</v>
      </c>
      <c r="J83" s="188">
        <v>17576</v>
      </c>
      <c r="K83" s="201">
        <v>24452</v>
      </c>
      <c r="L83" s="247">
        <v>33250</v>
      </c>
      <c r="M83" s="241">
        <v>23742</v>
      </c>
      <c r="N83" s="421">
        <v>23742</v>
      </c>
      <c r="O83" s="366">
        <v>23742</v>
      </c>
      <c r="P83" s="366">
        <v>23742</v>
      </c>
      <c r="Q83" s="263"/>
      <c r="R83" s="263"/>
    </row>
    <row r="84" spans="1:18" s="71" customFormat="1" ht="12.75">
      <c r="A84" s="128" t="s">
        <v>40</v>
      </c>
      <c r="B84" s="128" t="s">
        <v>105</v>
      </c>
      <c r="C84" s="128" t="s">
        <v>75</v>
      </c>
      <c r="D84" s="132" t="s">
        <v>34</v>
      </c>
      <c r="E84" s="114"/>
      <c r="F84" s="135">
        <v>637</v>
      </c>
      <c r="G84" s="225" t="s">
        <v>367</v>
      </c>
      <c r="J84" s="188">
        <v>0</v>
      </c>
      <c r="K84" s="201">
        <v>0</v>
      </c>
      <c r="L84" s="247">
        <v>8000</v>
      </c>
      <c r="M84" s="241">
        <v>3000</v>
      </c>
      <c r="N84" s="419">
        <v>0</v>
      </c>
      <c r="O84" s="93">
        <v>0</v>
      </c>
      <c r="P84" s="93">
        <v>0</v>
      </c>
      <c r="Q84" s="263"/>
      <c r="R84" s="263"/>
    </row>
    <row r="85" spans="1:18" s="71" customFormat="1" ht="12.75">
      <c r="A85" s="128" t="s">
        <v>132</v>
      </c>
      <c r="B85" s="128" t="s">
        <v>105</v>
      </c>
      <c r="C85" s="128" t="s">
        <v>75</v>
      </c>
      <c r="D85" s="132" t="s">
        <v>34</v>
      </c>
      <c r="E85" s="114"/>
      <c r="F85" s="135">
        <v>637</v>
      </c>
      <c r="G85" s="225" t="s">
        <v>287</v>
      </c>
      <c r="J85" s="188">
        <v>12627</v>
      </c>
      <c r="K85" s="201">
        <v>6823</v>
      </c>
      <c r="L85" s="247">
        <v>3130</v>
      </c>
      <c r="M85" s="241">
        <v>8000</v>
      </c>
      <c r="N85" s="419">
        <v>8000</v>
      </c>
      <c r="O85" s="93">
        <v>8000</v>
      </c>
      <c r="P85" s="93">
        <v>8000</v>
      </c>
      <c r="Q85" s="263"/>
      <c r="R85" s="263"/>
    </row>
    <row r="86" spans="1:18" s="71" customFormat="1" ht="12.75">
      <c r="A86" s="128"/>
      <c r="B86" s="128"/>
      <c r="C86" s="128"/>
      <c r="D86" s="132"/>
      <c r="E86" s="114"/>
      <c r="F86" s="135">
        <v>637</v>
      </c>
      <c r="G86" s="225" t="s">
        <v>296</v>
      </c>
      <c r="J86" s="188">
        <v>2123</v>
      </c>
      <c r="K86" s="201">
        <v>1239</v>
      </c>
      <c r="L86" s="247">
        <v>1120</v>
      </c>
      <c r="M86" s="241">
        <v>1120</v>
      </c>
      <c r="N86" s="419">
        <v>1120</v>
      </c>
      <c r="O86" s="93">
        <v>1120</v>
      </c>
      <c r="P86" s="93">
        <v>1120</v>
      </c>
      <c r="Q86" s="263"/>
      <c r="R86" s="263"/>
    </row>
    <row r="87" spans="1:18" s="71" customFormat="1" ht="12.75">
      <c r="A87" s="128" t="s">
        <v>132</v>
      </c>
      <c r="B87" s="128" t="s">
        <v>105</v>
      </c>
      <c r="C87" s="128" t="s">
        <v>75</v>
      </c>
      <c r="D87" s="132" t="s">
        <v>34</v>
      </c>
      <c r="E87" s="114"/>
      <c r="F87" s="135">
        <v>637</v>
      </c>
      <c r="G87" s="226" t="s">
        <v>250</v>
      </c>
      <c r="J87" s="188">
        <v>2581</v>
      </c>
      <c r="K87" s="201">
        <v>3100</v>
      </c>
      <c r="L87" s="247">
        <v>5330</v>
      </c>
      <c r="M87" s="241">
        <v>5330</v>
      </c>
      <c r="N87" s="419">
        <v>5330</v>
      </c>
      <c r="O87" s="93">
        <v>5330</v>
      </c>
      <c r="P87" s="93">
        <v>5330</v>
      </c>
      <c r="Q87" s="263"/>
      <c r="R87" s="263"/>
    </row>
    <row r="88" spans="1:18" s="71" customFormat="1" ht="12.75">
      <c r="A88" s="69"/>
      <c r="B88" s="69"/>
      <c r="C88" s="69"/>
      <c r="D88" s="69"/>
      <c r="E88" s="131" t="s">
        <v>196</v>
      </c>
      <c r="F88" s="134"/>
      <c r="G88" s="72" t="s">
        <v>197</v>
      </c>
      <c r="H88" s="91"/>
      <c r="I88" s="91"/>
      <c r="J88" s="311">
        <f aca="true" t="shared" si="8" ref="J88:P88">SUM(J80:J87)</f>
        <v>119118</v>
      </c>
      <c r="K88" s="203">
        <f t="shared" si="8"/>
        <v>111747</v>
      </c>
      <c r="L88" s="248">
        <f t="shared" si="8"/>
        <v>144330</v>
      </c>
      <c r="M88" s="243">
        <f t="shared" si="8"/>
        <v>107926</v>
      </c>
      <c r="N88" s="422">
        <f>SUM(N79:N87)</f>
        <v>109396</v>
      </c>
      <c r="O88" s="89">
        <f t="shared" si="8"/>
        <v>109396</v>
      </c>
      <c r="P88" s="89">
        <f t="shared" si="8"/>
        <v>109396</v>
      </c>
      <c r="Q88" s="150"/>
      <c r="R88" s="150"/>
    </row>
    <row r="89" spans="1:18" s="71" customFormat="1" ht="12.75">
      <c r="A89" s="69"/>
      <c r="B89" s="69"/>
      <c r="C89" s="69"/>
      <c r="D89" s="69"/>
      <c r="E89" s="131"/>
      <c r="F89" s="134"/>
      <c r="G89" s="170" t="s">
        <v>313</v>
      </c>
      <c r="H89" s="91"/>
      <c r="I89" s="91"/>
      <c r="J89" s="310"/>
      <c r="K89" s="203"/>
      <c r="L89" s="248"/>
      <c r="M89" s="243"/>
      <c r="N89" s="422"/>
      <c r="O89" s="89"/>
      <c r="P89" s="89"/>
      <c r="Q89" s="150"/>
      <c r="R89" s="150"/>
    </row>
    <row r="90" spans="1:18" s="71" customFormat="1" ht="12.75">
      <c r="A90" s="128" t="s">
        <v>132</v>
      </c>
      <c r="B90" s="128" t="s">
        <v>105</v>
      </c>
      <c r="C90" s="128" t="s">
        <v>106</v>
      </c>
      <c r="D90" s="132" t="s">
        <v>75</v>
      </c>
      <c r="E90" s="280"/>
      <c r="F90" s="289" t="s">
        <v>84</v>
      </c>
      <c r="G90" s="252" t="s">
        <v>353</v>
      </c>
      <c r="H90" s="91"/>
      <c r="I90" s="91"/>
      <c r="J90" s="188">
        <v>0</v>
      </c>
      <c r="K90" s="201">
        <v>1715</v>
      </c>
      <c r="L90" s="247">
        <v>4000</v>
      </c>
      <c r="M90" s="241">
        <v>4000</v>
      </c>
      <c r="N90" s="421">
        <v>30500</v>
      </c>
      <c r="O90" s="366">
        <v>34000</v>
      </c>
      <c r="P90" s="366">
        <v>34000</v>
      </c>
      <c r="Q90" s="150"/>
      <c r="R90" s="150"/>
    </row>
    <row r="91" spans="1:18" s="71" customFormat="1" ht="12.75">
      <c r="A91" s="128" t="s">
        <v>132</v>
      </c>
      <c r="B91" s="128" t="s">
        <v>105</v>
      </c>
      <c r="C91" s="128" t="s">
        <v>106</v>
      </c>
      <c r="D91" s="132" t="s">
        <v>75</v>
      </c>
      <c r="E91" s="114"/>
      <c r="F91" s="135">
        <v>635</v>
      </c>
      <c r="G91" s="38" t="s">
        <v>251</v>
      </c>
      <c r="H91" s="91"/>
      <c r="I91" s="91"/>
      <c r="J91" s="188">
        <v>54323</v>
      </c>
      <c r="K91" s="201">
        <v>53280</v>
      </c>
      <c r="L91" s="247">
        <v>53000</v>
      </c>
      <c r="M91" s="241">
        <v>75000</v>
      </c>
      <c r="N91" s="419">
        <v>53000</v>
      </c>
      <c r="O91" s="93">
        <v>53000</v>
      </c>
      <c r="P91" s="93">
        <v>53000</v>
      </c>
      <c r="Q91" s="263"/>
      <c r="R91" s="263"/>
    </row>
    <row r="92" spans="1:18" s="71" customFormat="1" ht="12.75">
      <c r="A92" s="69"/>
      <c r="B92" s="69"/>
      <c r="C92" s="69"/>
      <c r="D92" s="69"/>
      <c r="E92" s="131" t="s">
        <v>93</v>
      </c>
      <c r="F92" s="134"/>
      <c r="G92" s="72" t="s">
        <v>197</v>
      </c>
      <c r="H92" s="91"/>
      <c r="I92" s="91"/>
      <c r="J92" s="190">
        <f aca="true" t="shared" si="9" ref="J92:P92">SUM(J90:J91)</f>
        <v>54323</v>
      </c>
      <c r="K92" s="203">
        <f t="shared" si="9"/>
        <v>54995</v>
      </c>
      <c r="L92" s="248">
        <f t="shared" si="9"/>
        <v>57000</v>
      </c>
      <c r="M92" s="243">
        <f t="shared" si="9"/>
        <v>79000</v>
      </c>
      <c r="N92" s="422">
        <f>SUM(N90:N91)</f>
        <v>83500</v>
      </c>
      <c r="O92" s="89">
        <f t="shared" si="9"/>
        <v>87000</v>
      </c>
      <c r="P92" s="89">
        <f t="shared" si="9"/>
        <v>87000</v>
      </c>
      <c r="Q92" s="150"/>
      <c r="R92" s="150"/>
    </row>
    <row r="93" spans="1:18" s="71" customFormat="1" ht="12.75">
      <c r="A93" s="69"/>
      <c r="B93" s="69"/>
      <c r="C93" s="69"/>
      <c r="D93" s="69"/>
      <c r="E93" s="69"/>
      <c r="F93" s="70"/>
      <c r="G93" s="168" t="s">
        <v>314</v>
      </c>
      <c r="H93" s="91"/>
      <c r="I93" s="91"/>
      <c r="J93" s="190"/>
      <c r="K93" s="203"/>
      <c r="L93" s="248"/>
      <c r="M93" s="243"/>
      <c r="N93" s="422"/>
      <c r="O93" s="89"/>
      <c r="P93" s="89"/>
      <c r="Q93" s="150"/>
      <c r="R93" s="150"/>
    </row>
    <row r="94" spans="1:18" s="71" customFormat="1" ht="12.75">
      <c r="A94" s="27" t="s">
        <v>132</v>
      </c>
      <c r="B94" s="27" t="s">
        <v>107</v>
      </c>
      <c r="C94" s="27" t="s">
        <v>75</v>
      </c>
      <c r="D94" s="27" t="s">
        <v>80</v>
      </c>
      <c r="E94" s="69"/>
      <c r="F94" s="53" t="s">
        <v>78</v>
      </c>
      <c r="G94" s="252" t="s">
        <v>336</v>
      </c>
      <c r="H94" s="91"/>
      <c r="I94" s="91"/>
      <c r="J94" s="277">
        <v>6217</v>
      </c>
      <c r="K94" s="201">
        <v>0</v>
      </c>
      <c r="L94" s="247">
        <v>0</v>
      </c>
      <c r="M94" s="241">
        <v>0</v>
      </c>
      <c r="N94" s="419">
        <v>0</v>
      </c>
      <c r="O94" s="93">
        <v>0</v>
      </c>
      <c r="P94" s="93">
        <v>0</v>
      </c>
      <c r="Q94" s="263"/>
      <c r="R94" s="263"/>
    </row>
    <row r="95" spans="1:18" s="71" customFormat="1" ht="12.75">
      <c r="A95" s="27" t="s">
        <v>132</v>
      </c>
      <c r="B95" s="27" t="s">
        <v>107</v>
      </c>
      <c r="C95" s="27" t="s">
        <v>75</v>
      </c>
      <c r="D95" s="27" t="s">
        <v>80</v>
      </c>
      <c r="E95" s="69"/>
      <c r="F95" s="254">
        <v>625</v>
      </c>
      <c r="G95" s="255" t="s">
        <v>230</v>
      </c>
      <c r="J95" s="277">
        <v>4292</v>
      </c>
      <c r="K95" s="201">
        <v>0</v>
      </c>
      <c r="L95" s="256">
        <v>0</v>
      </c>
      <c r="M95" s="241">
        <v>0</v>
      </c>
      <c r="N95" s="419">
        <v>0</v>
      </c>
      <c r="O95" s="93">
        <v>0</v>
      </c>
      <c r="P95" s="93">
        <v>0</v>
      </c>
      <c r="Q95" s="260"/>
      <c r="R95" s="260"/>
    </row>
    <row r="96" spans="1:18" s="71" customFormat="1" ht="12.75">
      <c r="A96" s="27" t="s">
        <v>132</v>
      </c>
      <c r="B96" s="27" t="s">
        <v>107</v>
      </c>
      <c r="C96" s="27" t="s">
        <v>75</v>
      </c>
      <c r="D96" s="27" t="s">
        <v>80</v>
      </c>
      <c r="E96" s="69"/>
      <c r="F96" s="53" t="s">
        <v>83</v>
      </c>
      <c r="G96" s="252" t="s">
        <v>332</v>
      </c>
      <c r="H96" s="91"/>
      <c r="I96" s="91"/>
      <c r="J96" s="277">
        <v>0</v>
      </c>
      <c r="K96" s="201">
        <v>0</v>
      </c>
      <c r="L96" s="247">
        <v>14856</v>
      </c>
      <c r="M96" s="241">
        <v>6000</v>
      </c>
      <c r="N96" s="419">
        <v>6000</v>
      </c>
      <c r="O96" s="93">
        <v>6000</v>
      </c>
      <c r="P96" s="93">
        <v>6000</v>
      </c>
      <c r="Q96" s="263"/>
      <c r="R96" s="263"/>
    </row>
    <row r="97" spans="1:18" ht="12.75">
      <c r="A97" s="27" t="s">
        <v>132</v>
      </c>
      <c r="B97" s="27" t="s">
        <v>107</v>
      </c>
      <c r="C97" s="27" t="s">
        <v>75</v>
      </c>
      <c r="D97" s="27" t="s">
        <v>80</v>
      </c>
      <c r="E97" s="27"/>
      <c r="F97" s="53" t="s">
        <v>84</v>
      </c>
      <c r="G97" s="38" t="s">
        <v>362</v>
      </c>
      <c r="H97" s="95"/>
      <c r="I97" s="95"/>
      <c r="J97" s="277">
        <v>4293</v>
      </c>
      <c r="K97" s="201">
        <v>3577</v>
      </c>
      <c r="L97" s="247">
        <v>4000</v>
      </c>
      <c r="M97" s="241">
        <v>4000</v>
      </c>
      <c r="N97" s="419">
        <v>4000</v>
      </c>
      <c r="O97" s="93">
        <v>4000</v>
      </c>
      <c r="P97" s="93">
        <v>4000</v>
      </c>
      <c r="Q97" s="263"/>
      <c r="R97" s="263"/>
    </row>
    <row r="98" spans="1:18" ht="12.75">
      <c r="A98" s="27" t="s">
        <v>39</v>
      </c>
      <c r="B98" s="27" t="s">
        <v>107</v>
      </c>
      <c r="C98" s="27" t="s">
        <v>75</v>
      </c>
      <c r="D98" s="27" t="s">
        <v>80</v>
      </c>
      <c r="E98" s="27" t="s">
        <v>77</v>
      </c>
      <c r="F98" s="53" t="s">
        <v>88</v>
      </c>
      <c r="G98" s="38" t="s">
        <v>322</v>
      </c>
      <c r="H98" s="95"/>
      <c r="I98" s="95"/>
      <c r="J98" s="277">
        <v>0</v>
      </c>
      <c r="K98" s="201">
        <v>0</v>
      </c>
      <c r="L98" s="247">
        <v>4000</v>
      </c>
      <c r="M98" s="241">
        <v>4000</v>
      </c>
      <c r="N98" s="419">
        <v>4000</v>
      </c>
      <c r="O98" s="93">
        <v>4000</v>
      </c>
      <c r="P98" s="93">
        <v>4000</v>
      </c>
      <c r="Q98" s="263"/>
      <c r="R98" s="263"/>
    </row>
    <row r="99" spans="1:18" ht="12.75">
      <c r="A99" s="27" t="s">
        <v>39</v>
      </c>
      <c r="B99" s="27" t="s">
        <v>107</v>
      </c>
      <c r="C99" s="27" t="s">
        <v>75</v>
      </c>
      <c r="D99" s="27" t="s">
        <v>80</v>
      </c>
      <c r="E99" s="27" t="s">
        <v>77</v>
      </c>
      <c r="F99" s="53" t="s">
        <v>88</v>
      </c>
      <c r="G99" s="38" t="s">
        <v>321</v>
      </c>
      <c r="H99" s="95"/>
      <c r="I99" s="95"/>
      <c r="J99" s="277">
        <v>0</v>
      </c>
      <c r="K99" s="201">
        <v>0</v>
      </c>
      <c r="L99" s="247">
        <v>1200</v>
      </c>
      <c r="M99" s="241">
        <v>1200</v>
      </c>
      <c r="N99" s="419">
        <v>1200</v>
      </c>
      <c r="O99" s="93">
        <v>1200</v>
      </c>
      <c r="P99" s="93">
        <v>1200</v>
      </c>
      <c r="Q99" s="263"/>
      <c r="R99" s="263"/>
    </row>
    <row r="100" spans="1:18" ht="12.75">
      <c r="A100" s="27" t="s">
        <v>39</v>
      </c>
      <c r="B100" s="27" t="s">
        <v>107</v>
      </c>
      <c r="C100" s="27" t="s">
        <v>75</v>
      </c>
      <c r="D100" s="27" t="s">
        <v>80</v>
      </c>
      <c r="E100" s="27" t="s">
        <v>77</v>
      </c>
      <c r="F100" s="53" t="s">
        <v>88</v>
      </c>
      <c r="G100" s="38" t="s">
        <v>369</v>
      </c>
      <c r="H100" s="95"/>
      <c r="I100" s="95"/>
      <c r="J100" s="188">
        <v>38052</v>
      </c>
      <c r="K100" s="201">
        <v>46086</v>
      </c>
      <c r="L100" s="247">
        <v>27000</v>
      </c>
      <c r="M100" s="241">
        <v>46330</v>
      </c>
      <c r="N100" s="421">
        <v>46330</v>
      </c>
      <c r="O100" s="366">
        <v>46330</v>
      </c>
      <c r="P100" s="366">
        <v>46330</v>
      </c>
      <c r="Q100" s="263"/>
      <c r="R100" s="263"/>
    </row>
    <row r="101" spans="1:18" ht="12.75">
      <c r="A101" s="27" t="s">
        <v>39</v>
      </c>
      <c r="B101" s="27" t="s">
        <v>107</v>
      </c>
      <c r="C101" s="27" t="s">
        <v>75</v>
      </c>
      <c r="D101" s="27" t="s">
        <v>80</v>
      </c>
      <c r="E101" s="27" t="s">
        <v>77</v>
      </c>
      <c r="F101" s="53" t="s">
        <v>88</v>
      </c>
      <c r="G101" s="38" t="s">
        <v>335</v>
      </c>
      <c r="H101" s="95"/>
      <c r="I101" s="95"/>
      <c r="J101" s="188">
        <v>56200</v>
      </c>
      <c r="K101" s="201">
        <v>51500</v>
      </c>
      <c r="L101" s="247">
        <v>50470</v>
      </c>
      <c r="M101" s="241">
        <v>50470</v>
      </c>
      <c r="N101" s="419">
        <v>50470</v>
      </c>
      <c r="O101" s="93">
        <v>50470</v>
      </c>
      <c r="P101" s="93">
        <v>50470</v>
      </c>
      <c r="Q101" s="263"/>
      <c r="R101" s="263"/>
    </row>
    <row r="102" spans="1:18" s="71" customFormat="1" ht="12.75">
      <c r="A102" s="69"/>
      <c r="B102" s="69"/>
      <c r="C102" s="69"/>
      <c r="D102" s="69"/>
      <c r="E102" s="69" t="s">
        <v>196</v>
      </c>
      <c r="F102" s="70"/>
      <c r="G102" s="72" t="s">
        <v>197</v>
      </c>
      <c r="H102" s="91"/>
      <c r="I102" s="91"/>
      <c r="J102" s="190">
        <f aca="true" t="shared" si="10" ref="J102:P102">SUM(J94:J101)</f>
        <v>109054</v>
      </c>
      <c r="K102" s="203">
        <f t="shared" si="10"/>
        <v>101163</v>
      </c>
      <c r="L102" s="248">
        <f t="shared" si="10"/>
        <v>101526</v>
      </c>
      <c r="M102" s="243">
        <f t="shared" si="10"/>
        <v>112000</v>
      </c>
      <c r="N102" s="422">
        <f>SUM(N93:N101)</f>
        <v>112000</v>
      </c>
      <c r="O102" s="89">
        <f t="shared" si="10"/>
        <v>112000</v>
      </c>
      <c r="P102" s="89">
        <f t="shared" si="10"/>
        <v>112000</v>
      </c>
      <c r="Q102" s="150"/>
      <c r="R102" s="150"/>
    </row>
    <row r="103" spans="1:18" ht="12.75">
      <c r="A103" s="27" t="s">
        <v>39</v>
      </c>
      <c r="B103" s="27" t="s">
        <v>107</v>
      </c>
      <c r="C103" s="27" t="s">
        <v>34</v>
      </c>
      <c r="D103" s="27" t="s">
        <v>80</v>
      </c>
      <c r="E103" s="27" t="s">
        <v>77</v>
      </c>
      <c r="F103" s="53" t="s">
        <v>93</v>
      </c>
      <c r="G103" s="133" t="s">
        <v>136</v>
      </c>
      <c r="H103" s="95"/>
      <c r="I103" s="95"/>
      <c r="J103" s="188">
        <v>4380</v>
      </c>
      <c r="K103" s="201">
        <v>1476</v>
      </c>
      <c r="L103" s="247">
        <v>2000</v>
      </c>
      <c r="M103" s="241">
        <v>3500</v>
      </c>
      <c r="N103" s="419">
        <v>3500</v>
      </c>
      <c r="O103" s="93">
        <v>3500</v>
      </c>
      <c r="P103" s="93">
        <v>3500</v>
      </c>
      <c r="Q103" s="263"/>
      <c r="R103" s="263"/>
    </row>
    <row r="104" spans="1:18" s="71" customFormat="1" ht="12.75">
      <c r="A104" s="69"/>
      <c r="B104" s="69"/>
      <c r="C104" s="69"/>
      <c r="D104" s="69"/>
      <c r="E104" s="69" t="s">
        <v>196</v>
      </c>
      <c r="F104" s="70"/>
      <c r="G104" s="72" t="s">
        <v>197</v>
      </c>
      <c r="H104" s="91"/>
      <c r="I104" s="91"/>
      <c r="J104" s="190">
        <f aca="true" t="shared" si="11" ref="J104:P104">SUM(J103)</f>
        <v>4380</v>
      </c>
      <c r="K104" s="203">
        <f t="shared" si="11"/>
        <v>1476</v>
      </c>
      <c r="L104" s="248">
        <f t="shared" si="11"/>
        <v>2000</v>
      </c>
      <c r="M104" s="243">
        <f t="shared" si="11"/>
        <v>3500</v>
      </c>
      <c r="N104" s="422">
        <f t="shared" si="11"/>
        <v>3500</v>
      </c>
      <c r="O104" s="89">
        <f t="shared" si="11"/>
        <v>3500</v>
      </c>
      <c r="P104" s="89">
        <f t="shared" si="11"/>
        <v>3500</v>
      </c>
      <c r="Q104" s="150"/>
      <c r="R104" s="150"/>
    </row>
    <row r="105" spans="1:18" ht="12.75">
      <c r="A105" s="27" t="s">
        <v>39</v>
      </c>
      <c r="B105" s="27" t="s">
        <v>107</v>
      </c>
      <c r="C105" s="27" t="s">
        <v>79</v>
      </c>
      <c r="D105" s="27" t="s">
        <v>80</v>
      </c>
      <c r="E105" s="27" t="s">
        <v>77</v>
      </c>
      <c r="F105" s="53" t="s">
        <v>88</v>
      </c>
      <c r="G105" s="133" t="s">
        <v>137</v>
      </c>
      <c r="H105" s="95"/>
      <c r="I105" s="95"/>
      <c r="J105" s="188">
        <v>0</v>
      </c>
      <c r="K105" s="201">
        <v>0</v>
      </c>
      <c r="L105" s="247">
        <v>1500</v>
      </c>
      <c r="M105" s="241">
        <v>0</v>
      </c>
      <c r="N105" s="419">
        <v>1500</v>
      </c>
      <c r="O105" s="93">
        <v>1500</v>
      </c>
      <c r="P105" s="93">
        <v>1500</v>
      </c>
      <c r="Q105" s="263"/>
      <c r="R105" s="263"/>
    </row>
    <row r="106" spans="1:18" s="71" customFormat="1" ht="12.75">
      <c r="A106" s="69"/>
      <c r="B106" s="69"/>
      <c r="C106" s="69"/>
      <c r="D106" s="69"/>
      <c r="E106" s="69" t="s">
        <v>196</v>
      </c>
      <c r="F106" s="70"/>
      <c r="G106" s="72" t="s">
        <v>197</v>
      </c>
      <c r="H106" s="91"/>
      <c r="I106" s="91"/>
      <c r="J106" s="190">
        <f aca="true" t="shared" si="12" ref="J106:P106">SUM(J105)</f>
        <v>0</v>
      </c>
      <c r="K106" s="203">
        <f t="shared" si="12"/>
        <v>0</v>
      </c>
      <c r="L106" s="248">
        <f t="shared" si="12"/>
        <v>1500</v>
      </c>
      <c r="M106" s="243">
        <f t="shared" si="12"/>
        <v>0</v>
      </c>
      <c r="N106" s="422">
        <f t="shared" si="12"/>
        <v>1500</v>
      </c>
      <c r="O106" s="89">
        <f t="shared" si="12"/>
        <v>1500</v>
      </c>
      <c r="P106" s="89">
        <f t="shared" si="12"/>
        <v>1500</v>
      </c>
      <c r="Q106" s="150"/>
      <c r="R106" s="150"/>
    </row>
    <row r="107" spans="1:18" s="71" customFormat="1" ht="12.75">
      <c r="A107" s="69"/>
      <c r="B107" s="69"/>
      <c r="C107" s="69"/>
      <c r="D107" s="69"/>
      <c r="E107" s="69"/>
      <c r="F107" s="70"/>
      <c r="G107" s="168" t="s">
        <v>315</v>
      </c>
      <c r="H107" s="91"/>
      <c r="I107" s="91"/>
      <c r="J107" s="188"/>
      <c r="K107" s="203"/>
      <c r="L107" s="248"/>
      <c r="M107" s="243"/>
      <c r="N107" s="422"/>
      <c r="O107" s="89"/>
      <c r="P107" s="89"/>
      <c r="Q107" s="150"/>
      <c r="R107" s="150"/>
    </row>
    <row r="108" spans="1:18" ht="12.75">
      <c r="A108" s="27" t="s">
        <v>39</v>
      </c>
      <c r="B108" s="27" t="s">
        <v>89</v>
      </c>
      <c r="C108" s="27" t="s">
        <v>75</v>
      </c>
      <c r="D108" s="27" t="s">
        <v>80</v>
      </c>
      <c r="E108" s="27" t="s">
        <v>77</v>
      </c>
      <c r="F108" s="53" t="s">
        <v>83</v>
      </c>
      <c r="G108" s="133" t="s">
        <v>138</v>
      </c>
      <c r="H108" s="95"/>
      <c r="I108" s="95"/>
      <c r="J108" s="188">
        <v>1057</v>
      </c>
      <c r="K108" s="201">
        <v>1069</v>
      </c>
      <c r="L108" s="247">
        <v>2400</v>
      </c>
      <c r="M108" s="241">
        <v>1800</v>
      </c>
      <c r="N108" s="419">
        <v>1800</v>
      </c>
      <c r="O108" s="93">
        <v>1800</v>
      </c>
      <c r="P108" s="93">
        <v>1800</v>
      </c>
      <c r="Q108" s="263"/>
      <c r="R108" s="263"/>
    </row>
    <row r="109" spans="1:18" ht="12.75">
      <c r="A109" s="27" t="s">
        <v>39</v>
      </c>
      <c r="B109" s="27" t="s">
        <v>89</v>
      </c>
      <c r="C109" s="27" t="s">
        <v>75</v>
      </c>
      <c r="D109" s="27" t="s">
        <v>80</v>
      </c>
      <c r="E109" s="27" t="s">
        <v>77</v>
      </c>
      <c r="F109" s="53" t="s">
        <v>83</v>
      </c>
      <c r="G109" s="133" t="s">
        <v>150</v>
      </c>
      <c r="H109" s="95"/>
      <c r="I109" s="95"/>
      <c r="J109" s="188">
        <v>15922</v>
      </c>
      <c r="K109" s="201">
        <v>23040</v>
      </c>
      <c r="L109" s="247">
        <v>23600</v>
      </c>
      <c r="M109" s="241">
        <v>15000</v>
      </c>
      <c r="N109" s="423">
        <v>13000</v>
      </c>
      <c r="O109" s="371">
        <v>13000</v>
      </c>
      <c r="P109" s="371">
        <v>13000</v>
      </c>
      <c r="Q109" s="263"/>
      <c r="R109" s="263"/>
    </row>
    <row r="110" spans="1:18" ht="12.75">
      <c r="A110" s="27" t="s">
        <v>132</v>
      </c>
      <c r="B110" s="27" t="s">
        <v>89</v>
      </c>
      <c r="C110" s="27" t="s">
        <v>75</v>
      </c>
      <c r="D110" s="27" t="s">
        <v>80</v>
      </c>
      <c r="E110" s="27"/>
      <c r="F110" s="53" t="s">
        <v>84</v>
      </c>
      <c r="G110" s="38" t="s">
        <v>85</v>
      </c>
      <c r="H110" s="95"/>
      <c r="I110" s="95"/>
      <c r="J110" s="188">
        <v>701</v>
      </c>
      <c r="K110" s="201">
        <v>6124</v>
      </c>
      <c r="L110" s="247">
        <v>8000</v>
      </c>
      <c r="M110" s="241">
        <v>4000</v>
      </c>
      <c r="N110" s="419">
        <v>4000</v>
      </c>
      <c r="O110" s="93">
        <v>4000</v>
      </c>
      <c r="P110" s="93">
        <v>4000</v>
      </c>
      <c r="Q110" s="263"/>
      <c r="R110" s="263"/>
    </row>
    <row r="111" spans="1:18" ht="12.75">
      <c r="A111" s="27" t="s">
        <v>39</v>
      </c>
      <c r="B111" s="27" t="s">
        <v>89</v>
      </c>
      <c r="C111" s="27" t="s">
        <v>75</v>
      </c>
      <c r="D111" s="27" t="s">
        <v>80</v>
      </c>
      <c r="E111" s="27" t="s">
        <v>77</v>
      </c>
      <c r="F111" s="53" t="s">
        <v>93</v>
      </c>
      <c r="G111" s="133" t="s">
        <v>139</v>
      </c>
      <c r="H111" s="95"/>
      <c r="I111" s="95"/>
      <c r="J111" s="188">
        <v>29634</v>
      </c>
      <c r="K111" s="201">
        <v>75573</v>
      </c>
      <c r="L111" s="247">
        <v>30000</v>
      </c>
      <c r="M111" s="241">
        <v>30000</v>
      </c>
      <c r="N111" s="419">
        <v>30000</v>
      </c>
      <c r="O111" s="93">
        <v>30000</v>
      </c>
      <c r="P111" s="93">
        <v>30000</v>
      </c>
      <c r="Q111" s="263"/>
      <c r="R111" s="263"/>
    </row>
    <row r="112" spans="1:18" s="71" customFormat="1" ht="12.75">
      <c r="A112" s="69"/>
      <c r="B112" s="69"/>
      <c r="C112" s="69"/>
      <c r="D112" s="69"/>
      <c r="E112" s="69" t="s">
        <v>196</v>
      </c>
      <c r="F112" s="70"/>
      <c r="G112" s="72" t="s">
        <v>197</v>
      </c>
      <c r="H112" s="91"/>
      <c r="I112" s="91"/>
      <c r="J112" s="190">
        <f aca="true" t="shared" si="13" ref="J112:P112">SUM(J108:J111)</f>
        <v>47314</v>
      </c>
      <c r="K112" s="203">
        <f t="shared" si="13"/>
        <v>105806</v>
      </c>
      <c r="L112" s="248">
        <f t="shared" si="13"/>
        <v>64000</v>
      </c>
      <c r="M112" s="243">
        <f t="shared" si="13"/>
        <v>50800</v>
      </c>
      <c r="N112" s="422">
        <f>SUM(N108:N111)</f>
        <v>48800</v>
      </c>
      <c r="O112" s="89">
        <f t="shared" si="13"/>
        <v>48800</v>
      </c>
      <c r="P112" s="89">
        <f t="shared" si="13"/>
        <v>48800</v>
      </c>
      <c r="Q112" s="150"/>
      <c r="R112" s="150"/>
    </row>
    <row r="113" spans="1:18" s="71" customFormat="1" ht="12.75">
      <c r="A113" s="69"/>
      <c r="B113" s="69"/>
      <c r="C113" s="69"/>
      <c r="D113" s="69"/>
      <c r="E113" s="69"/>
      <c r="F113" s="70"/>
      <c r="G113" s="171" t="s">
        <v>387</v>
      </c>
      <c r="H113" s="91"/>
      <c r="I113" s="91"/>
      <c r="J113" s="190"/>
      <c r="K113" s="203"/>
      <c r="L113" s="248"/>
      <c r="M113" s="243"/>
      <c r="N113" s="422"/>
      <c r="O113" s="89"/>
      <c r="P113" s="89"/>
      <c r="Q113" s="150"/>
      <c r="R113" s="150"/>
    </row>
    <row r="114" spans="1:18" s="71" customFormat="1" ht="12.75">
      <c r="A114" s="69" t="s">
        <v>132</v>
      </c>
      <c r="B114" s="69" t="s">
        <v>89</v>
      </c>
      <c r="C114" s="69" t="s">
        <v>34</v>
      </c>
      <c r="D114" s="69" t="s">
        <v>80</v>
      </c>
      <c r="E114" s="69"/>
      <c r="F114" s="53" t="s">
        <v>88</v>
      </c>
      <c r="G114" s="38" t="s">
        <v>404</v>
      </c>
      <c r="H114" s="95"/>
      <c r="I114" s="95"/>
      <c r="J114" s="277">
        <v>0</v>
      </c>
      <c r="K114" s="201">
        <v>30962</v>
      </c>
      <c r="L114" s="247">
        <v>36000</v>
      </c>
      <c r="M114" s="241">
        <v>30000</v>
      </c>
      <c r="N114" s="421">
        <v>35000</v>
      </c>
      <c r="O114" s="366">
        <v>35000</v>
      </c>
      <c r="P114" s="366">
        <v>35000</v>
      </c>
      <c r="Q114" s="150"/>
      <c r="R114" s="150"/>
    </row>
    <row r="115" spans="1:18" s="71" customFormat="1" ht="12.75">
      <c r="A115" s="69"/>
      <c r="B115" s="69"/>
      <c r="C115" s="69"/>
      <c r="D115" s="69"/>
      <c r="E115" s="280"/>
      <c r="F115" s="289" t="s">
        <v>93</v>
      </c>
      <c r="G115" s="38" t="s">
        <v>403</v>
      </c>
      <c r="H115" s="91"/>
      <c r="I115" s="91"/>
      <c r="J115" s="277">
        <v>0</v>
      </c>
      <c r="K115" s="201">
        <v>37047</v>
      </c>
      <c r="L115" s="247">
        <v>20000</v>
      </c>
      <c r="M115" s="241">
        <v>76000</v>
      </c>
      <c r="N115" s="421">
        <v>35000</v>
      </c>
      <c r="O115" s="366">
        <v>35000</v>
      </c>
      <c r="P115" s="366">
        <v>35000</v>
      </c>
      <c r="Q115" s="150"/>
      <c r="R115" s="150"/>
    </row>
    <row r="116" spans="1:18" s="71" customFormat="1" ht="12.75">
      <c r="A116" s="69"/>
      <c r="B116" s="69"/>
      <c r="C116" s="69"/>
      <c r="D116" s="69"/>
      <c r="E116" s="376" t="s">
        <v>196</v>
      </c>
      <c r="F116" s="375"/>
      <c r="G116" s="377" t="s">
        <v>388</v>
      </c>
      <c r="H116" s="91"/>
      <c r="I116" s="91"/>
      <c r="J116" s="277">
        <v>0</v>
      </c>
      <c r="K116" s="203">
        <f>K114+K115</f>
        <v>68009</v>
      </c>
      <c r="L116" s="248">
        <f>SUM(L114:L115)</f>
        <v>56000</v>
      </c>
      <c r="M116" s="243">
        <f>SUM(M114:M115)</f>
        <v>106000</v>
      </c>
      <c r="N116" s="429">
        <f>SUM(N114:N115)</f>
        <v>70000</v>
      </c>
      <c r="O116" s="383">
        <f>SUM(O114:O115)</f>
        <v>70000</v>
      </c>
      <c r="P116" s="383">
        <f>SUM(P114:P115)</f>
        <v>70000</v>
      </c>
      <c r="Q116" s="150"/>
      <c r="R116" s="150"/>
    </row>
    <row r="117" spans="1:18" s="71" customFormat="1" ht="12.75">
      <c r="A117" s="69"/>
      <c r="B117" s="69"/>
      <c r="C117" s="69"/>
      <c r="D117" s="69"/>
      <c r="E117" s="69"/>
      <c r="F117" s="70"/>
      <c r="G117" s="171" t="s">
        <v>316</v>
      </c>
      <c r="H117" s="91"/>
      <c r="I117" s="91"/>
      <c r="J117" s="188"/>
      <c r="K117" s="203"/>
      <c r="L117" s="248"/>
      <c r="M117" s="243"/>
      <c r="N117" s="422"/>
      <c r="O117" s="89"/>
      <c r="P117" s="89"/>
      <c r="Q117" s="150"/>
      <c r="R117" s="150"/>
    </row>
    <row r="118" spans="1:18" ht="12.75">
      <c r="A118" s="27" t="s">
        <v>39</v>
      </c>
      <c r="B118" s="27" t="s">
        <v>89</v>
      </c>
      <c r="C118" s="27" t="s">
        <v>108</v>
      </c>
      <c r="D118" s="27" t="s">
        <v>80</v>
      </c>
      <c r="E118" s="27" t="s">
        <v>77</v>
      </c>
      <c r="F118" s="53" t="s">
        <v>84</v>
      </c>
      <c r="G118" s="38" t="s">
        <v>85</v>
      </c>
      <c r="H118" s="95"/>
      <c r="I118" s="95"/>
      <c r="J118" s="188">
        <v>91</v>
      </c>
      <c r="K118" s="201">
        <v>2012</v>
      </c>
      <c r="L118" s="247">
        <v>2000</v>
      </c>
      <c r="M118" s="241">
        <v>2200</v>
      </c>
      <c r="N118" s="419">
        <v>2200</v>
      </c>
      <c r="O118" s="93">
        <v>2200</v>
      </c>
      <c r="P118" s="93">
        <v>2200</v>
      </c>
      <c r="Q118" s="263"/>
      <c r="R118" s="263"/>
    </row>
    <row r="119" spans="1:18" ht="12.75">
      <c r="A119" s="27" t="s">
        <v>39</v>
      </c>
      <c r="B119" s="27" t="s">
        <v>89</v>
      </c>
      <c r="C119" s="27" t="s">
        <v>108</v>
      </c>
      <c r="D119" s="27" t="s">
        <v>80</v>
      </c>
      <c r="E119" s="27" t="s">
        <v>77</v>
      </c>
      <c r="F119" s="53" t="s">
        <v>93</v>
      </c>
      <c r="G119" s="38" t="s">
        <v>354</v>
      </c>
      <c r="H119" s="95"/>
      <c r="I119" s="95"/>
      <c r="J119" s="188">
        <v>39391</v>
      </c>
      <c r="K119" s="201">
        <v>39729</v>
      </c>
      <c r="L119" s="247">
        <v>40000</v>
      </c>
      <c r="M119" s="241">
        <v>56020</v>
      </c>
      <c r="N119" s="419">
        <v>60000</v>
      </c>
      <c r="O119" s="93">
        <v>60000</v>
      </c>
      <c r="P119" s="93">
        <v>60000</v>
      </c>
      <c r="Q119" s="263"/>
      <c r="R119" s="263"/>
    </row>
    <row r="120" spans="1:18" ht="12.75">
      <c r="A120" s="27" t="s">
        <v>39</v>
      </c>
      <c r="B120" s="27" t="s">
        <v>89</v>
      </c>
      <c r="C120" s="27" t="s">
        <v>108</v>
      </c>
      <c r="D120" s="27" t="s">
        <v>80</v>
      </c>
      <c r="E120" s="27" t="s">
        <v>77</v>
      </c>
      <c r="F120" s="53" t="s">
        <v>88</v>
      </c>
      <c r="G120" s="133" t="s">
        <v>140</v>
      </c>
      <c r="H120" s="95"/>
      <c r="I120" s="95"/>
      <c r="J120" s="188">
        <v>2700</v>
      </c>
      <c r="K120" s="201">
        <v>0</v>
      </c>
      <c r="L120" s="247">
        <v>0</v>
      </c>
      <c r="M120" s="241">
        <v>0</v>
      </c>
      <c r="N120" s="419">
        <v>0</v>
      </c>
      <c r="O120" s="93">
        <v>0</v>
      </c>
      <c r="P120" s="93">
        <v>0</v>
      </c>
      <c r="Q120" s="263"/>
      <c r="R120" s="263"/>
    </row>
    <row r="121" spans="1:18" s="71" customFormat="1" ht="12.75">
      <c r="A121" s="69"/>
      <c r="B121" s="69"/>
      <c r="C121" s="69"/>
      <c r="D121" s="69"/>
      <c r="E121" s="69" t="s">
        <v>196</v>
      </c>
      <c r="F121" s="70"/>
      <c r="G121" s="72" t="s">
        <v>197</v>
      </c>
      <c r="H121" s="91"/>
      <c r="I121" s="91"/>
      <c r="J121" s="194">
        <f aca="true" t="shared" si="14" ref="J121:P121">SUM(J118:J120)</f>
        <v>42182</v>
      </c>
      <c r="K121" s="203">
        <f t="shared" si="14"/>
        <v>41741</v>
      </c>
      <c r="L121" s="248">
        <f t="shared" si="14"/>
        <v>42000</v>
      </c>
      <c r="M121" s="243">
        <f t="shared" si="14"/>
        <v>58220</v>
      </c>
      <c r="N121" s="422">
        <f t="shared" si="14"/>
        <v>62200</v>
      </c>
      <c r="O121" s="89">
        <f t="shared" si="14"/>
        <v>62200</v>
      </c>
      <c r="P121" s="89">
        <f t="shared" si="14"/>
        <v>62200</v>
      </c>
      <c r="Q121" s="150"/>
      <c r="R121" s="150"/>
    </row>
    <row r="122" spans="1:18" s="71" customFormat="1" ht="12.75">
      <c r="A122" s="129"/>
      <c r="B122" s="129"/>
      <c r="C122" s="129"/>
      <c r="D122" s="129"/>
      <c r="E122" s="129"/>
      <c r="F122" s="149"/>
      <c r="G122" s="230" t="s">
        <v>317</v>
      </c>
      <c r="H122" s="172"/>
      <c r="I122" s="172"/>
      <c r="J122" s="188"/>
      <c r="K122" s="209"/>
      <c r="L122" s="248"/>
      <c r="M122" s="244"/>
      <c r="N122" s="422"/>
      <c r="O122" s="89"/>
      <c r="P122" s="89"/>
      <c r="Q122" s="150"/>
      <c r="R122" s="150"/>
    </row>
    <row r="123" spans="1:18" s="71" customFormat="1" ht="12.75">
      <c r="A123" s="129" t="s">
        <v>39</v>
      </c>
      <c r="B123" s="129" t="s">
        <v>89</v>
      </c>
      <c r="C123" s="129" t="s">
        <v>79</v>
      </c>
      <c r="D123" s="129" t="s">
        <v>80</v>
      </c>
      <c r="E123" s="129" t="s">
        <v>77</v>
      </c>
      <c r="F123" s="148" t="s">
        <v>83</v>
      </c>
      <c r="G123" s="372" t="s">
        <v>343</v>
      </c>
      <c r="H123" s="172"/>
      <c r="I123" s="172"/>
      <c r="J123" s="188">
        <v>22019</v>
      </c>
      <c r="K123" s="201">
        <v>30965</v>
      </c>
      <c r="L123" s="247">
        <v>27000</v>
      </c>
      <c r="M123" s="241">
        <v>27000</v>
      </c>
      <c r="N123" s="419">
        <v>27000</v>
      </c>
      <c r="O123" s="93">
        <v>27000</v>
      </c>
      <c r="P123" s="93">
        <v>27000</v>
      </c>
      <c r="Q123" s="150"/>
      <c r="R123" s="150"/>
    </row>
    <row r="124" spans="1:18" ht="12.75">
      <c r="A124" s="59" t="s">
        <v>39</v>
      </c>
      <c r="B124" s="59" t="s">
        <v>89</v>
      </c>
      <c r="C124" s="59" t="s">
        <v>79</v>
      </c>
      <c r="D124" s="59" t="s">
        <v>80</v>
      </c>
      <c r="E124" s="59" t="s">
        <v>77</v>
      </c>
      <c r="F124" s="148" t="s">
        <v>83</v>
      </c>
      <c r="G124" s="271" t="s">
        <v>342</v>
      </c>
      <c r="H124" s="100"/>
      <c r="I124" s="100"/>
      <c r="J124" s="188">
        <v>4000</v>
      </c>
      <c r="K124" s="202">
        <v>0</v>
      </c>
      <c r="L124" s="247">
        <v>34686</v>
      </c>
      <c r="M124" s="241">
        <v>20000</v>
      </c>
      <c r="N124" s="419">
        <v>20000</v>
      </c>
      <c r="O124" s="93">
        <v>15000</v>
      </c>
      <c r="P124" s="93">
        <v>15000</v>
      </c>
      <c r="Q124" s="263"/>
      <c r="R124" s="263"/>
    </row>
    <row r="125" spans="1:18" ht="12.75">
      <c r="A125" s="38" t="s">
        <v>39</v>
      </c>
      <c r="B125" s="38" t="s">
        <v>89</v>
      </c>
      <c r="C125" s="38" t="s">
        <v>79</v>
      </c>
      <c r="D125" s="38" t="s">
        <v>80</v>
      </c>
      <c r="E125" s="38" t="s">
        <v>77</v>
      </c>
      <c r="F125" s="38" t="s">
        <v>83</v>
      </c>
      <c r="G125" s="38" t="s">
        <v>92</v>
      </c>
      <c r="H125" s="95"/>
      <c r="I125" s="95"/>
      <c r="J125" s="188">
        <v>7000</v>
      </c>
      <c r="K125" s="201">
        <v>8150</v>
      </c>
      <c r="L125" s="247">
        <v>16306</v>
      </c>
      <c r="M125" s="241">
        <v>13526</v>
      </c>
      <c r="N125" s="419">
        <v>13526</v>
      </c>
      <c r="O125" s="93">
        <v>8000</v>
      </c>
      <c r="P125" s="93">
        <v>8000</v>
      </c>
      <c r="Q125" s="263"/>
      <c r="R125" s="263"/>
    </row>
    <row r="126" spans="1:18" ht="12.75">
      <c r="A126" s="38" t="s">
        <v>39</v>
      </c>
      <c r="B126" s="38" t="s">
        <v>89</v>
      </c>
      <c r="C126" s="38" t="s">
        <v>79</v>
      </c>
      <c r="D126" s="38" t="s">
        <v>80</v>
      </c>
      <c r="E126" s="38"/>
      <c r="F126" s="38" t="s">
        <v>83</v>
      </c>
      <c r="G126" s="38" t="s">
        <v>308</v>
      </c>
      <c r="H126" s="95"/>
      <c r="I126" s="95"/>
      <c r="J126" s="191">
        <v>2980</v>
      </c>
      <c r="K126" s="201">
        <v>0</v>
      </c>
      <c r="L126" s="247">
        <v>3200</v>
      </c>
      <c r="M126" s="241">
        <v>7000</v>
      </c>
      <c r="N126" s="419">
        <v>7000</v>
      </c>
      <c r="O126" s="93">
        <v>7000</v>
      </c>
      <c r="P126" s="93">
        <v>7000</v>
      </c>
      <c r="Q126" s="263"/>
      <c r="R126" s="263"/>
    </row>
    <row r="127" spans="1:18" ht="33.75">
      <c r="A127" s="38" t="s">
        <v>39</v>
      </c>
      <c r="B127" s="38" t="s">
        <v>89</v>
      </c>
      <c r="C127" s="38" t="s">
        <v>79</v>
      </c>
      <c r="D127" s="38" t="s">
        <v>80</v>
      </c>
      <c r="E127" s="38" t="s">
        <v>77</v>
      </c>
      <c r="F127" s="38" t="s">
        <v>93</v>
      </c>
      <c r="G127" s="38" t="s">
        <v>228</v>
      </c>
      <c r="H127" s="95"/>
      <c r="I127" s="95"/>
      <c r="J127" s="191">
        <v>1868</v>
      </c>
      <c r="K127" s="204">
        <v>1926</v>
      </c>
      <c r="L127" s="249">
        <v>3000</v>
      </c>
      <c r="M127" s="242">
        <v>5000</v>
      </c>
      <c r="N127" s="424">
        <v>5000</v>
      </c>
      <c r="O127" s="269">
        <v>5000</v>
      </c>
      <c r="P127" s="269">
        <v>5000</v>
      </c>
      <c r="Q127" s="265"/>
      <c r="R127" s="265"/>
    </row>
    <row r="128" spans="1:18" ht="12.75">
      <c r="A128" s="38"/>
      <c r="B128" s="38"/>
      <c r="C128" s="38"/>
      <c r="D128" s="38"/>
      <c r="E128" s="38"/>
      <c r="F128" s="38" t="s">
        <v>95</v>
      </c>
      <c r="G128" s="38" t="s">
        <v>338</v>
      </c>
      <c r="H128" s="95"/>
      <c r="I128" s="95"/>
      <c r="J128" s="191">
        <v>2500</v>
      </c>
      <c r="K128" s="201"/>
      <c r="L128" s="249">
        <v>250</v>
      </c>
      <c r="M128" s="241">
        <v>270</v>
      </c>
      <c r="N128" s="424">
        <v>270</v>
      </c>
      <c r="O128" s="269">
        <v>270</v>
      </c>
      <c r="P128" s="269">
        <v>270</v>
      </c>
      <c r="Q128" s="265"/>
      <c r="R128" s="265"/>
    </row>
    <row r="129" spans="1:18" ht="22.5">
      <c r="A129" s="38" t="s">
        <v>39</v>
      </c>
      <c r="B129" s="38" t="s">
        <v>89</v>
      </c>
      <c r="C129" s="38" t="s">
        <v>79</v>
      </c>
      <c r="D129" s="38" t="s">
        <v>80</v>
      </c>
      <c r="E129" s="38" t="s">
        <v>77</v>
      </c>
      <c r="F129" s="38" t="s">
        <v>93</v>
      </c>
      <c r="G129" s="38" t="s">
        <v>229</v>
      </c>
      <c r="H129" s="95"/>
      <c r="I129" s="95"/>
      <c r="J129" s="191">
        <v>6909</v>
      </c>
      <c r="K129" s="204">
        <v>16832</v>
      </c>
      <c r="L129" s="249">
        <v>2000</v>
      </c>
      <c r="M129" s="242">
        <v>10397</v>
      </c>
      <c r="N129" s="424">
        <v>5000</v>
      </c>
      <c r="O129" s="269">
        <v>5000</v>
      </c>
      <c r="P129" s="269">
        <v>5000</v>
      </c>
      <c r="Q129" s="265"/>
      <c r="R129" s="265"/>
    </row>
    <row r="130" spans="1:18" s="71" customFormat="1" ht="12.75">
      <c r="A130" s="72"/>
      <c r="B130" s="72"/>
      <c r="C130" s="72"/>
      <c r="D130" s="72"/>
      <c r="E130" s="72" t="s">
        <v>196</v>
      </c>
      <c r="F130" s="72"/>
      <c r="G130" s="72" t="s">
        <v>197</v>
      </c>
      <c r="H130" s="91"/>
      <c r="I130" s="91"/>
      <c r="J130" s="190">
        <f aca="true" t="shared" si="15" ref="J130:P130">SUM(J123:J129)</f>
        <v>47276</v>
      </c>
      <c r="K130" s="203">
        <f t="shared" si="15"/>
        <v>57873</v>
      </c>
      <c r="L130" s="248">
        <f t="shared" si="15"/>
        <v>86442</v>
      </c>
      <c r="M130" s="221">
        <f t="shared" si="15"/>
        <v>83193</v>
      </c>
      <c r="N130" s="422">
        <f>SUM(N123:N129)</f>
        <v>77796</v>
      </c>
      <c r="O130" s="89">
        <f t="shared" si="15"/>
        <v>67270</v>
      </c>
      <c r="P130" s="89">
        <f t="shared" si="15"/>
        <v>67270</v>
      </c>
      <c r="Q130" s="150"/>
      <c r="R130" s="150"/>
    </row>
    <row r="131" spans="1:18" s="71" customFormat="1" ht="12.75">
      <c r="A131" s="72"/>
      <c r="B131" s="72"/>
      <c r="C131" s="72"/>
      <c r="D131" s="72"/>
      <c r="E131" s="72"/>
      <c r="F131" s="72"/>
      <c r="G131" s="168" t="s">
        <v>318</v>
      </c>
      <c r="H131" s="91"/>
      <c r="I131" s="91"/>
      <c r="J131" s="188"/>
      <c r="K131" s="203"/>
      <c r="L131" s="248"/>
      <c r="M131" s="221"/>
      <c r="N131" s="422"/>
      <c r="O131" s="89"/>
      <c r="P131" s="89"/>
      <c r="Q131" s="150"/>
      <c r="R131" s="150"/>
    </row>
    <row r="132" spans="1:18" s="71" customFormat="1" ht="12.75">
      <c r="A132" s="38" t="s">
        <v>39</v>
      </c>
      <c r="B132" s="38" t="s">
        <v>109</v>
      </c>
      <c r="C132" s="38" t="s">
        <v>75</v>
      </c>
      <c r="D132" s="38" t="s">
        <v>80</v>
      </c>
      <c r="E132" s="38" t="s">
        <v>77</v>
      </c>
      <c r="F132" s="38" t="s">
        <v>83</v>
      </c>
      <c r="G132" s="38" t="s">
        <v>333</v>
      </c>
      <c r="H132" s="91"/>
      <c r="I132" s="91"/>
      <c r="J132" s="188">
        <v>1157</v>
      </c>
      <c r="K132" s="201">
        <v>1034</v>
      </c>
      <c r="L132" s="247">
        <v>2800</v>
      </c>
      <c r="M132" s="241">
        <v>1200</v>
      </c>
      <c r="N132" s="428">
        <v>1200</v>
      </c>
      <c r="O132" s="259">
        <v>1200</v>
      </c>
      <c r="P132" s="259">
        <v>1200</v>
      </c>
      <c r="Q132" s="263"/>
      <c r="R132" s="150"/>
    </row>
    <row r="133" spans="1:18" ht="12.75">
      <c r="A133" s="38" t="s">
        <v>39</v>
      </c>
      <c r="B133" s="38" t="s">
        <v>109</v>
      </c>
      <c r="C133" s="38" t="s">
        <v>75</v>
      </c>
      <c r="D133" s="38" t="s">
        <v>80</v>
      </c>
      <c r="E133" s="38" t="s">
        <v>77</v>
      </c>
      <c r="F133" s="38" t="s">
        <v>84</v>
      </c>
      <c r="G133" s="38" t="s">
        <v>266</v>
      </c>
      <c r="H133" s="95"/>
      <c r="I133" s="95"/>
      <c r="J133" s="188">
        <v>2105</v>
      </c>
      <c r="K133" s="201">
        <v>6462</v>
      </c>
      <c r="L133" s="247">
        <v>6600</v>
      </c>
      <c r="M133" s="220">
        <v>3300</v>
      </c>
      <c r="N133" s="419">
        <v>3300</v>
      </c>
      <c r="O133" s="93">
        <v>3300</v>
      </c>
      <c r="P133" s="93">
        <v>3300</v>
      </c>
      <c r="Q133" s="263"/>
      <c r="R133" s="263"/>
    </row>
    <row r="134" spans="1:18" ht="12.75">
      <c r="A134" s="38" t="s">
        <v>39</v>
      </c>
      <c r="B134" s="38" t="s">
        <v>109</v>
      </c>
      <c r="C134" s="38" t="s">
        <v>75</v>
      </c>
      <c r="D134" s="38" t="s">
        <v>80</v>
      </c>
      <c r="E134" s="38" t="s">
        <v>77</v>
      </c>
      <c r="F134" s="38" t="s">
        <v>87</v>
      </c>
      <c r="G134" s="38" t="s">
        <v>323</v>
      </c>
      <c r="H134" s="95"/>
      <c r="I134" s="95"/>
      <c r="J134" s="188">
        <v>886</v>
      </c>
      <c r="K134" s="201">
        <v>933</v>
      </c>
      <c r="L134" s="247">
        <v>1000</v>
      </c>
      <c r="M134" s="241">
        <v>1000</v>
      </c>
      <c r="N134" s="419">
        <v>1000</v>
      </c>
      <c r="O134" s="93">
        <v>1000</v>
      </c>
      <c r="P134" s="93">
        <v>1000</v>
      </c>
      <c r="Q134" s="263"/>
      <c r="R134" s="263"/>
    </row>
    <row r="135" spans="1:22" ht="22.5">
      <c r="A135" s="38" t="s">
        <v>39</v>
      </c>
      <c r="B135" s="38" t="s">
        <v>109</v>
      </c>
      <c r="C135" s="38" t="s">
        <v>75</v>
      </c>
      <c r="D135" s="38" t="s">
        <v>80</v>
      </c>
      <c r="E135" s="38" t="s">
        <v>77</v>
      </c>
      <c r="F135" s="38" t="s">
        <v>93</v>
      </c>
      <c r="G135" s="38" t="s">
        <v>151</v>
      </c>
      <c r="H135" s="95"/>
      <c r="I135" s="95"/>
      <c r="J135" s="191">
        <v>1960</v>
      </c>
      <c r="K135" s="204">
        <v>2032</v>
      </c>
      <c r="L135" s="249">
        <v>2100</v>
      </c>
      <c r="M135" s="222">
        <v>9448</v>
      </c>
      <c r="N135" s="426">
        <v>5000</v>
      </c>
      <c r="O135" s="382">
        <v>5000</v>
      </c>
      <c r="P135" s="382">
        <v>5000</v>
      </c>
      <c r="Q135" s="265"/>
      <c r="R135" s="265"/>
      <c r="V135" t="s">
        <v>77</v>
      </c>
    </row>
    <row r="136" spans="1:18" ht="12.75">
      <c r="A136" s="38" t="s">
        <v>39</v>
      </c>
      <c r="B136" s="38" t="s">
        <v>109</v>
      </c>
      <c r="C136" s="38" t="s">
        <v>75</v>
      </c>
      <c r="D136" s="38" t="s">
        <v>80</v>
      </c>
      <c r="E136" s="38" t="s">
        <v>77</v>
      </c>
      <c r="F136" s="38" t="s">
        <v>98</v>
      </c>
      <c r="G136" s="38" t="s">
        <v>289</v>
      </c>
      <c r="H136" s="95"/>
      <c r="I136" s="95"/>
      <c r="J136" s="188">
        <v>23000</v>
      </c>
      <c r="K136" s="201">
        <v>42000</v>
      </c>
      <c r="L136" s="247">
        <v>32500</v>
      </c>
      <c r="M136" s="220">
        <v>36000</v>
      </c>
      <c r="N136" s="421">
        <v>30000</v>
      </c>
      <c r="O136" s="366">
        <v>30000</v>
      </c>
      <c r="P136" s="366">
        <v>30000</v>
      </c>
      <c r="Q136" s="263"/>
      <c r="R136" s="263"/>
    </row>
    <row r="137" spans="1:18" s="71" customFormat="1" ht="12.75">
      <c r="A137" s="72"/>
      <c r="B137" s="72"/>
      <c r="C137" s="72"/>
      <c r="D137" s="72"/>
      <c r="E137" s="72" t="s">
        <v>198</v>
      </c>
      <c r="F137" s="72"/>
      <c r="G137" s="72" t="s">
        <v>288</v>
      </c>
      <c r="H137" s="91"/>
      <c r="I137" s="91"/>
      <c r="J137" s="190">
        <f aca="true" t="shared" si="16" ref="J137:P137">SUM(J132:J136)</f>
        <v>29108</v>
      </c>
      <c r="K137" s="203">
        <f t="shared" si="16"/>
        <v>52461</v>
      </c>
      <c r="L137" s="248">
        <f t="shared" si="16"/>
        <v>45000</v>
      </c>
      <c r="M137" s="221">
        <f t="shared" si="16"/>
        <v>50948</v>
      </c>
      <c r="N137" s="422">
        <f>SUM(N132:N136)</f>
        <v>40500</v>
      </c>
      <c r="O137" s="89">
        <f t="shared" si="16"/>
        <v>40500</v>
      </c>
      <c r="P137" s="89">
        <f t="shared" si="16"/>
        <v>40500</v>
      </c>
      <c r="Q137" s="150"/>
      <c r="R137" s="150"/>
    </row>
    <row r="138" spans="1:18" s="71" customFormat="1" ht="12.75">
      <c r="A138" s="72"/>
      <c r="B138" s="72"/>
      <c r="C138" s="72"/>
      <c r="D138" s="72"/>
      <c r="E138" s="72"/>
      <c r="F138" s="72"/>
      <c r="G138" s="168" t="s">
        <v>319</v>
      </c>
      <c r="H138" s="91"/>
      <c r="I138" s="91"/>
      <c r="J138" s="190"/>
      <c r="K138" s="203"/>
      <c r="L138" s="248"/>
      <c r="M138" s="221"/>
      <c r="N138" s="422"/>
      <c r="O138" s="89"/>
      <c r="P138" s="89"/>
      <c r="Q138" s="150"/>
      <c r="R138" s="150"/>
    </row>
    <row r="139" spans="1:18" ht="12.75">
      <c r="A139" s="38" t="s">
        <v>39</v>
      </c>
      <c r="B139" s="38" t="s">
        <v>109</v>
      </c>
      <c r="C139" s="38" t="s">
        <v>34</v>
      </c>
      <c r="D139" s="38" t="s">
        <v>80</v>
      </c>
      <c r="E139" s="38" t="s">
        <v>77</v>
      </c>
      <c r="F139" s="38" t="s">
        <v>83</v>
      </c>
      <c r="G139" s="38" t="s">
        <v>355</v>
      </c>
      <c r="H139" s="95"/>
      <c r="I139" s="95"/>
      <c r="J139" s="188">
        <v>1495</v>
      </c>
      <c r="K139" s="201">
        <v>4337</v>
      </c>
      <c r="L139" s="247">
        <v>10000</v>
      </c>
      <c r="M139" s="220">
        <v>3500</v>
      </c>
      <c r="N139" s="419">
        <v>3500</v>
      </c>
      <c r="O139" s="93">
        <v>3500</v>
      </c>
      <c r="P139" s="93">
        <v>3500</v>
      </c>
      <c r="Q139" s="263"/>
      <c r="R139" s="263"/>
    </row>
    <row r="140" spans="1:18" ht="12.75">
      <c r="A140" s="38" t="s">
        <v>39</v>
      </c>
      <c r="B140" s="38" t="s">
        <v>109</v>
      </c>
      <c r="C140" s="38" t="s">
        <v>34</v>
      </c>
      <c r="D140" s="38" t="s">
        <v>80</v>
      </c>
      <c r="E140" s="38" t="s">
        <v>77</v>
      </c>
      <c r="F140" s="38" t="s">
        <v>83</v>
      </c>
      <c r="G140" s="38" t="s">
        <v>92</v>
      </c>
      <c r="H140" s="95"/>
      <c r="I140" s="95"/>
      <c r="J140" s="188">
        <v>239</v>
      </c>
      <c r="K140" s="201">
        <v>1753</v>
      </c>
      <c r="L140" s="247">
        <v>3000</v>
      </c>
      <c r="M140" s="220">
        <v>1000</v>
      </c>
      <c r="N140" s="419">
        <v>1000</v>
      </c>
      <c r="O140" s="93">
        <v>1000</v>
      </c>
      <c r="P140" s="93">
        <v>1000</v>
      </c>
      <c r="Q140" s="263"/>
      <c r="R140" s="263"/>
    </row>
    <row r="141" spans="1:18" ht="12.75">
      <c r="A141" s="38" t="s">
        <v>39</v>
      </c>
      <c r="B141" s="38" t="s">
        <v>109</v>
      </c>
      <c r="C141" s="38" t="s">
        <v>34</v>
      </c>
      <c r="D141" s="38" t="s">
        <v>80</v>
      </c>
      <c r="E141" s="38" t="s">
        <v>77</v>
      </c>
      <c r="F141" s="38" t="s">
        <v>84</v>
      </c>
      <c r="G141" s="38" t="s">
        <v>85</v>
      </c>
      <c r="H141" s="95"/>
      <c r="I141" s="95"/>
      <c r="J141" s="188">
        <v>3414</v>
      </c>
      <c r="K141" s="201">
        <v>12841</v>
      </c>
      <c r="L141" s="247">
        <v>5000</v>
      </c>
      <c r="M141" s="220">
        <v>15200</v>
      </c>
      <c r="N141" s="419">
        <v>4119</v>
      </c>
      <c r="O141" s="93">
        <v>4119</v>
      </c>
      <c r="P141" s="93">
        <v>4119</v>
      </c>
      <c r="Q141" s="263"/>
      <c r="R141" s="263"/>
    </row>
    <row r="142" spans="1:18" ht="33.75">
      <c r="A142" s="38" t="s">
        <v>39</v>
      </c>
      <c r="B142" s="38" t="s">
        <v>109</v>
      </c>
      <c r="C142" s="38" t="s">
        <v>34</v>
      </c>
      <c r="D142" s="38" t="s">
        <v>80</v>
      </c>
      <c r="E142" s="38" t="s">
        <v>77</v>
      </c>
      <c r="F142" s="38" t="s">
        <v>93</v>
      </c>
      <c r="G142" s="38" t="s">
        <v>359</v>
      </c>
      <c r="H142" s="95"/>
      <c r="I142" s="95"/>
      <c r="J142" s="191">
        <v>0</v>
      </c>
      <c r="K142" s="204">
        <v>0</v>
      </c>
      <c r="L142" s="249">
        <v>6000</v>
      </c>
      <c r="M142" s="222">
        <v>6000</v>
      </c>
      <c r="N142" s="424">
        <v>2000</v>
      </c>
      <c r="O142" s="269">
        <v>2000</v>
      </c>
      <c r="P142" s="269">
        <v>2000</v>
      </c>
      <c r="Q142" s="265"/>
      <c r="R142" s="265"/>
    </row>
    <row r="143" spans="1:18" ht="12.75">
      <c r="A143" s="38" t="s">
        <v>132</v>
      </c>
      <c r="B143" s="38" t="s">
        <v>109</v>
      </c>
      <c r="C143" s="38" t="s">
        <v>34</v>
      </c>
      <c r="D143" s="38" t="s">
        <v>80</v>
      </c>
      <c r="E143" s="38"/>
      <c r="F143" s="38" t="s">
        <v>88</v>
      </c>
      <c r="G143" s="38" t="s">
        <v>386</v>
      </c>
      <c r="H143" s="95"/>
      <c r="I143" s="95"/>
      <c r="J143" s="191">
        <v>2113</v>
      </c>
      <c r="K143" s="201">
        <v>4951</v>
      </c>
      <c r="L143" s="247">
        <v>4000</v>
      </c>
      <c r="M143" s="220">
        <v>14000</v>
      </c>
      <c r="N143" s="421">
        <v>5000</v>
      </c>
      <c r="O143" s="366">
        <v>5000</v>
      </c>
      <c r="P143" s="366">
        <v>5000</v>
      </c>
      <c r="Q143" s="263"/>
      <c r="R143" s="263"/>
    </row>
    <row r="144" spans="1:18" ht="12.75">
      <c r="A144" s="38"/>
      <c r="B144" s="38"/>
      <c r="C144" s="38"/>
      <c r="D144" s="38"/>
      <c r="E144" s="38"/>
      <c r="F144" s="38" t="s">
        <v>99</v>
      </c>
      <c r="G144" s="38" t="s">
        <v>259</v>
      </c>
      <c r="H144" s="95"/>
      <c r="I144" s="95"/>
      <c r="J144" s="188">
        <v>3000</v>
      </c>
      <c r="K144" s="201">
        <v>2000</v>
      </c>
      <c r="L144" s="247">
        <v>1000</v>
      </c>
      <c r="M144" s="220">
        <v>1000</v>
      </c>
      <c r="N144" s="419">
        <v>2000</v>
      </c>
      <c r="O144" s="93">
        <v>2000</v>
      </c>
      <c r="P144" s="93">
        <v>2000</v>
      </c>
      <c r="Q144" s="263"/>
      <c r="R144" s="263"/>
    </row>
    <row r="145" spans="1:18" ht="12.75">
      <c r="A145" s="38"/>
      <c r="B145" s="38"/>
      <c r="C145" s="38"/>
      <c r="D145" s="38"/>
      <c r="E145" s="38"/>
      <c r="F145" s="38" t="s">
        <v>84</v>
      </c>
      <c r="G145" s="38" t="s">
        <v>334</v>
      </c>
      <c r="H145" s="95"/>
      <c r="I145" s="95"/>
      <c r="J145" s="188">
        <v>0</v>
      </c>
      <c r="K145" s="201">
        <v>0</v>
      </c>
      <c r="L145" s="247">
        <v>1000</v>
      </c>
      <c r="M145" s="241">
        <v>1100</v>
      </c>
      <c r="N145" s="419">
        <v>1100</v>
      </c>
      <c r="O145" s="93">
        <v>1100</v>
      </c>
      <c r="P145" s="93">
        <v>1100</v>
      </c>
      <c r="Q145" s="263"/>
      <c r="R145" s="263"/>
    </row>
    <row r="146" spans="1:18" ht="12.75">
      <c r="A146" s="38" t="s">
        <v>132</v>
      </c>
      <c r="B146" s="38" t="s">
        <v>109</v>
      </c>
      <c r="C146" s="38" t="s">
        <v>34</v>
      </c>
      <c r="D146" s="38" t="s">
        <v>80</v>
      </c>
      <c r="E146" s="38"/>
      <c r="F146" s="38" t="s">
        <v>99</v>
      </c>
      <c r="G146" s="38" t="s">
        <v>341</v>
      </c>
      <c r="H146" s="95"/>
      <c r="I146" s="95"/>
      <c r="J146" s="188">
        <v>550</v>
      </c>
      <c r="K146" s="201">
        <v>850</v>
      </c>
      <c r="L146" s="247">
        <v>500</v>
      </c>
      <c r="M146" s="220">
        <v>500</v>
      </c>
      <c r="N146" s="419">
        <v>500</v>
      </c>
      <c r="O146" s="93">
        <v>500</v>
      </c>
      <c r="P146" s="93">
        <v>500</v>
      </c>
      <c r="Q146" s="263"/>
      <c r="R146" s="263"/>
    </row>
    <row r="147" spans="1:18" s="71" customFormat="1" ht="12.75">
      <c r="A147" s="72"/>
      <c r="B147" s="72"/>
      <c r="C147" s="72"/>
      <c r="D147" s="72"/>
      <c r="E147" s="72" t="s">
        <v>196</v>
      </c>
      <c r="F147" s="72"/>
      <c r="G147" s="72" t="s">
        <v>197</v>
      </c>
      <c r="H147" s="91"/>
      <c r="I147" s="91"/>
      <c r="J147" s="190">
        <f aca="true" t="shared" si="17" ref="J147:P147">SUM(J139:J146)</f>
        <v>10811</v>
      </c>
      <c r="K147" s="203">
        <f t="shared" si="17"/>
        <v>26732</v>
      </c>
      <c r="L147" s="248">
        <f t="shared" si="17"/>
        <v>30500</v>
      </c>
      <c r="M147" s="221">
        <f t="shared" si="17"/>
        <v>42300</v>
      </c>
      <c r="N147" s="422">
        <f>SUM(N139:N146)</f>
        <v>19219</v>
      </c>
      <c r="O147" s="89">
        <f t="shared" si="17"/>
        <v>19219</v>
      </c>
      <c r="P147" s="89">
        <f t="shared" si="17"/>
        <v>19219</v>
      </c>
      <c r="Q147" s="150"/>
      <c r="R147" s="150"/>
    </row>
    <row r="148" spans="1:18" s="71" customFormat="1" ht="12.75">
      <c r="A148" s="72"/>
      <c r="B148" s="72"/>
      <c r="C148" s="72"/>
      <c r="D148" s="72"/>
      <c r="E148" s="72"/>
      <c r="F148" s="72"/>
      <c r="G148" s="168" t="s">
        <v>320</v>
      </c>
      <c r="H148" s="91"/>
      <c r="I148" s="91"/>
      <c r="J148" s="188"/>
      <c r="K148" s="203"/>
      <c r="L148" s="248"/>
      <c r="M148" s="221"/>
      <c r="N148" s="422"/>
      <c r="O148" s="89"/>
      <c r="P148" s="89"/>
      <c r="Q148" s="150"/>
      <c r="R148" s="150"/>
    </row>
    <row r="149" spans="1:18" ht="22.5">
      <c r="A149" s="38" t="s">
        <v>39</v>
      </c>
      <c r="B149" s="38" t="s">
        <v>109</v>
      </c>
      <c r="C149" s="38" t="s">
        <v>35</v>
      </c>
      <c r="D149" s="38" t="s">
        <v>80</v>
      </c>
      <c r="E149" s="38" t="s">
        <v>77</v>
      </c>
      <c r="F149" s="38" t="s">
        <v>93</v>
      </c>
      <c r="G149" s="38" t="s">
        <v>256</v>
      </c>
      <c r="H149" s="95"/>
      <c r="I149" s="95"/>
      <c r="J149" s="188">
        <v>0</v>
      </c>
      <c r="K149" s="201">
        <v>2015</v>
      </c>
      <c r="L149" s="247">
        <v>1200</v>
      </c>
      <c r="M149" s="220">
        <v>1200</v>
      </c>
      <c r="N149" s="419">
        <v>1200</v>
      </c>
      <c r="O149" s="93">
        <v>1200</v>
      </c>
      <c r="P149" s="93">
        <v>1200</v>
      </c>
      <c r="Q149" s="263"/>
      <c r="R149" s="263"/>
    </row>
    <row r="150" spans="1:18" ht="22.5">
      <c r="A150" s="38" t="s">
        <v>39</v>
      </c>
      <c r="B150" s="38" t="s">
        <v>109</v>
      </c>
      <c r="C150" s="38" t="s">
        <v>35</v>
      </c>
      <c r="D150" s="38" t="s">
        <v>80</v>
      </c>
      <c r="E150" s="38" t="s">
        <v>77</v>
      </c>
      <c r="F150" s="38" t="s">
        <v>88</v>
      </c>
      <c r="G150" s="38" t="s">
        <v>290</v>
      </c>
      <c r="H150" s="95"/>
      <c r="I150" s="95"/>
      <c r="J150" s="188">
        <v>0</v>
      </c>
      <c r="K150" s="201">
        <v>38</v>
      </c>
      <c r="L150" s="253">
        <v>350</v>
      </c>
      <c r="M150" s="220">
        <v>350</v>
      </c>
      <c r="N150" s="419">
        <v>350</v>
      </c>
      <c r="O150" s="93">
        <v>350</v>
      </c>
      <c r="P150" s="93">
        <v>350</v>
      </c>
      <c r="Q150" s="263"/>
      <c r="R150" s="263"/>
    </row>
    <row r="151" spans="1:18" s="71" customFormat="1" ht="12.75">
      <c r="A151" s="72"/>
      <c r="B151" s="72"/>
      <c r="C151" s="72"/>
      <c r="D151" s="72"/>
      <c r="E151" s="72" t="s">
        <v>196</v>
      </c>
      <c r="F151" s="72"/>
      <c r="G151" s="72" t="s">
        <v>197</v>
      </c>
      <c r="H151" s="91"/>
      <c r="I151" s="91"/>
      <c r="J151" s="190">
        <f aca="true" t="shared" si="18" ref="J151:P151">SUM(J149:J150)</f>
        <v>0</v>
      </c>
      <c r="K151" s="203">
        <f t="shared" si="18"/>
        <v>2053</v>
      </c>
      <c r="L151" s="151">
        <f t="shared" si="18"/>
        <v>1550</v>
      </c>
      <c r="M151" s="221">
        <f t="shared" si="18"/>
        <v>1550</v>
      </c>
      <c r="N151" s="422">
        <f t="shared" si="18"/>
        <v>1550</v>
      </c>
      <c r="O151" s="89">
        <f t="shared" si="18"/>
        <v>1550</v>
      </c>
      <c r="P151" s="89">
        <f t="shared" si="18"/>
        <v>1550</v>
      </c>
      <c r="Q151" s="150"/>
      <c r="R151" s="150"/>
    </row>
    <row r="152" spans="1:18" s="71" customFormat="1" ht="22.5">
      <c r="A152" s="72"/>
      <c r="B152" s="72"/>
      <c r="C152" s="72"/>
      <c r="D152" s="72"/>
      <c r="E152" s="72"/>
      <c r="F152" s="72"/>
      <c r="G152" s="168" t="s">
        <v>271</v>
      </c>
      <c r="H152" s="91"/>
      <c r="I152" s="91"/>
      <c r="J152" s="190"/>
      <c r="K152" s="203"/>
      <c r="L152" s="248"/>
      <c r="M152" s="221"/>
      <c r="N152" s="422"/>
      <c r="O152" s="89"/>
      <c r="P152" s="89"/>
      <c r="Q152" s="150"/>
      <c r="R152" s="150"/>
    </row>
    <row r="153" spans="1:18" ht="12.75">
      <c r="A153" s="38" t="s">
        <v>39</v>
      </c>
      <c r="B153" s="38" t="s">
        <v>109</v>
      </c>
      <c r="C153" s="38" t="s">
        <v>108</v>
      </c>
      <c r="D153" s="38" t="s">
        <v>80</v>
      </c>
      <c r="E153" s="38" t="s">
        <v>77</v>
      </c>
      <c r="F153" s="38" t="s">
        <v>83</v>
      </c>
      <c r="G153" s="38" t="s">
        <v>152</v>
      </c>
      <c r="H153" s="95"/>
      <c r="I153" s="95"/>
      <c r="J153" s="188">
        <v>99</v>
      </c>
      <c r="K153" s="201">
        <v>21</v>
      </c>
      <c r="L153" s="247">
        <v>200</v>
      </c>
      <c r="M153" s="220">
        <v>350</v>
      </c>
      <c r="N153" s="419">
        <v>350</v>
      </c>
      <c r="O153" s="93">
        <v>350</v>
      </c>
      <c r="P153" s="93">
        <v>350</v>
      </c>
      <c r="Q153" s="263"/>
      <c r="R153" s="263"/>
    </row>
    <row r="154" spans="1:18" ht="12.75">
      <c r="A154" s="38" t="s">
        <v>39</v>
      </c>
      <c r="B154" s="38" t="s">
        <v>109</v>
      </c>
      <c r="C154" s="38" t="s">
        <v>108</v>
      </c>
      <c r="D154" s="38" t="s">
        <v>80</v>
      </c>
      <c r="E154" s="38" t="s">
        <v>77</v>
      </c>
      <c r="F154" s="38" t="s">
        <v>83</v>
      </c>
      <c r="G154" s="38" t="s">
        <v>92</v>
      </c>
      <c r="H154" s="95"/>
      <c r="I154" s="95"/>
      <c r="J154" s="188">
        <v>26</v>
      </c>
      <c r="K154" s="201">
        <v>29</v>
      </c>
      <c r="L154" s="247">
        <v>400</v>
      </c>
      <c r="M154" s="220">
        <v>100</v>
      </c>
      <c r="N154" s="419">
        <v>100</v>
      </c>
      <c r="O154" s="93">
        <v>100</v>
      </c>
      <c r="P154" s="93">
        <v>100</v>
      </c>
      <c r="Q154" s="263"/>
      <c r="R154" s="263"/>
    </row>
    <row r="155" spans="1:18" ht="12.75">
      <c r="A155" s="38" t="s">
        <v>39</v>
      </c>
      <c r="B155" s="38" t="s">
        <v>109</v>
      </c>
      <c r="C155" s="38" t="s">
        <v>108</v>
      </c>
      <c r="D155" s="38" t="s">
        <v>80</v>
      </c>
      <c r="E155" s="38"/>
      <c r="F155" s="38" t="s">
        <v>84</v>
      </c>
      <c r="G155" s="38" t="s">
        <v>324</v>
      </c>
      <c r="H155" s="95"/>
      <c r="I155" s="95"/>
      <c r="J155" s="188">
        <v>966</v>
      </c>
      <c r="K155" s="201">
        <v>3539</v>
      </c>
      <c r="L155" s="247">
        <v>1000</v>
      </c>
      <c r="M155" s="241">
        <v>1000</v>
      </c>
      <c r="N155" s="419">
        <v>1000</v>
      </c>
      <c r="O155" s="93">
        <v>1000</v>
      </c>
      <c r="P155" s="93">
        <v>1000</v>
      </c>
      <c r="Q155" s="263"/>
      <c r="R155" s="263"/>
    </row>
    <row r="156" spans="1:18" ht="22.5">
      <c r="A156" s="38" t="s">
        <v>39</v>
      </c>
      <c r="B156" s="38" t="s">
        <v>109</v>
      </c>
      <c r="C156" s="38" t="s">
        <v>108</v>
      </c>
      <c r="D156" s="38" t="s">
        <v>80</v>
      </c>
      <c r="E156" s="38" t="s">
        <v>77</v>
      </c>
      <c r="F156" s="38" t="s">
        <v>93</v>
      </c>
      <c r="G156" s="38" t="s">
        <v>153</v>
      </c>
      <c r="H156" s="95"/>
      <c r="I156" s="95"/>
      <c r="J156" s="188">
        <v>3277</v>
      </c>
      <c r="K156" s="201">
        <v>4787</v>
      </c>
      <c r="L156" s="247">
        <v>1000</v>
      </c>
      <c r="M156" s="220">
        <v>3550</v>
      </c>
      <c r="N156" s="419">
        <v>1000</v>
      </c>
      <c r="O156" s="93">
        <v>1000</v>
      </c>
      <c r="P156" s="93">
        <v>1000</v>
      </c>
      <c r="Q156" s="263"/>
      <c r="R156" s="263"/>
    </row>
    <row r="157" spans="1:18" s="71" customFormat="1" ht="12.75">
      <c r="A157" s="72"/>
      <c r="B157" s="72"/>
      <c r="C157" s="72"/>
      <c r="D157" s="72"/>
      <c r="E157" s="72" t="s">
        <v>196</v>
      </c>
      <c r="F157" s="72"/>
      <c r="G157" s="72" t="s">
        <v>197</v>
      </c>
      <c r="H157" s="91"/>
      <c r="I157" s="91"/>
      <c r="J157" s="190">
        <f aca="true" t="shared" si="19" ref="J157:P157">SUM(J153:J156)</f>
        <v>4368</v>
      </c>
      <c r="K157" s="203">
        <f t="shared" si="19"/>
        <v>8376</v>
      </c>
      <c r="L157" s="248">
        <f t="shared" si="19"/>
        <v>2600</v>
      </c>
      <c r="M157" s="221">
        <f t="shared" si="19"/>
        <v>5000</v>
      </c>
      <c r="N157" s="422">
        <f>SUM(N152:N156)</f>
        <v>2450</v>
      </c>
      <c r="O157" s="89">
        <f t="shared" si="19"/>
        <v>2450</v>
      </c>
      <c r="P157" s="89">
        <f t="shared" si="19"/>
        <v>2450</v>
      </c>
      <c r="Q157" s="150"/>
      <c r="R157" s="150"/>
    </row>
    <row r="158" spans="1:18" s="71" customFormat="1" ht="12.75">
      <c r="A158" s="72"/>
      <c r="B158" s="72"/>
      <c r="C158" s="72"/>
      <c r="D158" s="72"/>
      <c r="E158" s="72"/>
      <c r="F158" s="72"/>
      <c r="G158" s="168" t="s">
        <v>364</v>
      </c>
      <c r="H158" s="91"/>
      <c r="I158" s="91"/>
      <c r="J158" s="188"/>
      <c r="K158" s="203"/>
      <c r="L158" s="248"/>
      <c r="M158" s="221"/>
      <c r="N158" s="422"/>
      <c r="O158" s="89"/>
      <c r="P158" s="89"/>
      <c r="Q158" s="150"/>
      <c r="R158" s="150"/>
    </row>
    <row r="159" spans="1:18" s="71" customFormat="1" ht="12.75">
      <c r="A159" s="72"/>
      <c r="B159" s="72"/>
      <c r="C159" s="72"/>
      <c r="D159" s="72"/>
      <c r="E159" s="72"/>
      <c r="F159" s="252" t="s">
        <v>84</v>
      </c>
      <c r="G159" s="252" t="s">
        <v>358</v>
      </c>
      <c r="H159" s="281"/>
      <c r="I159" s="281"/>
      <c r="J159" s="188">
        <v>73684</v>
      </c>
      <c r="K159" s="282">
        <v>218</v>
      </c>
      <c r="L159" s="247">
        <v>0</v>
      </c>
      <c r="M159" s="220">
        <v>0</v>
      </c>
      <c r="N159" s="419">
        <v>0</v>
      </c>
      <c r="O159" s="93">
        <v>0</v>
      </c>
      <c r="P159" s="93">
        <v>0</v>
      </c>
      <c r="Q159" s="150"/>
      <c r="R159" s="150"/>
    </row>
    <row r="160" spans="1:18" s="71" customFormat="1" ht="12.75">
      <c r="A160" s="72"/>
      <c r="B160" s="72"/>
      <c r="C160" s="72"/>
      <c r="D160" s="72"/>
      <c r="E160" s="38" t="s">
        <v>93</v>
      </c>
      <c r="F160" s="38" t="s">
        <v>93</v>
      </c>
      <c r="G160" s="38" t="s">
        <v>356</v>
      </c>
      <c r="H160" s="95"/>
      <c r="I160" s="95"/>
      <c r="J160" s="188">
        <v>0</v>
      </c>
      <c r="K160" s="201">
        <v>18200</v>
      </c>
      <c r="L160" s="247">
        <v>0</v>
      </c>
      <c r="M160" s="220">
        <v>0</v>
      </c>
      <c r="N160" s="421">
        <v>15000</v>
      </c>
      <c r="O160" s="366">
        <v>15000</v>
      </c>
      <c r="P160" s="366">
        <v>15000</v>
      </c>
      <c r="Q160" s="150"/>
      <c r="R160" s="150"/>
    </row>
    <row r="161" spans="1:18" s="71" customFormat="1" ht="12.75">
      <c r="A161" s="72"/>
      <c r="B161" s="72"/>
      <c r="C161" s="72"/>
      <c r="D161" s="72"/>
      <c r="E161" s="72" t="s">
        <v>196</v>
      </c>
      <c r="F161" s="72"/>
      <c r="G161" s="72" t="s">
        <v>197</v>
      </c>
      <c r="H161" s="95"/>
      <c r="I161" s="95"/>
      <c r="J161" s="190">
        <f aca="true" t="shared" si="20" ref="J161:P161">SUM(J159:J160)</f>
        <v>73684</v>
      </c>
      <c r="K161" s="203">
        <f t="shared" si="20"/>
        <v>18418</v>
      </c>
      <c r="L161" s="248">
        <f t="shared" si="20"/>
        <v>0</v>
      </c>
      <c r="M161" s="221">
        <f t="shared" si="20"/>
        <v>0</v>
      </c>
      <c r="N161" s="422">
        <f t="shared" si="20"/>
        <v>15000</v>
      </c>
      <c r="O161" s="89">
        <f t="shared" si="20"/>
        <v>15000</v>
      </c>
      <c r="P161" s="89">
        <f t="shared" si="20"/>
        <v>15000</v>
      </c>
      <c r="Q161" s="150"/>
      <c r="R161" s="150"/>
    </row>
    <row r="162" spans="1:18" s="71" customFormat="1" ht="12.75">
      <c r="A162" s="72"/>
      <c r="B162" s="72"/>
      <c r="C162" s="72"/>
      <c r="D162" s="72"/>
      <c r="E162" s="72"/>
      <c r="F162" s="72"/>
      <c r="G162" s="168" t="s">
        <v>325</v>
      </c>
      <c r="H162" s="91"/>
      <c r="I162" s="91"/>
      <c r="J162" s="190"/>
      <c r="K162" s="203"/>
      <c r="L162" s="248"/>
      <c r="M162" s="221"/>
      <c r="N162" s="419"/>
      <c r="O162" s="93"/>
      <c r="P162" s="93"/>
      <c r="Q162" s="150"/>
      <c r="R162" s="150"/>
    </row>
    <row r="163" spans="1:18" s="71" customFormat="1" ht="12.75">
      <c r="A163" s="72"/>
      <c r="B163" s="72"/>
      <c r="C163" s="72"/>
      <c r="D163" s="72"/>
      <c r="E163" s="72"/>
      <c r="F163" s="38" t="s">
        <v>198</v>
      </c>
      <c r="G163" s="285" t="s">
        <v>361</v>
      </c>
      <c r="H163" s="91"/>
      <c r="I163" s="91"/>
      <c r="J163" s="188">
        <v>0</v>
      </c>
      <c r="K163" s="201">
        <v>0</v>
      </c>
      <c r="L163" s="247">
        <v>10000</v>
      </c>
      <c r="M163" s="220">
        <v>0</v>
      </c>
      <c r="N163" s="419">
        <v>0</v>
      </c>
      <c r="O163" s="93">
        <v>0</v>
      </c>
      <c r="P163" s="93">
        <v>0</v>
      </c>
      <c r="Q163" s="150"/>
      <c r="R163" s="150"/>
    </row>
    <row r="164" spans="1:18" ht="12.75">
      <c r="A164" s="38" t="s">
        <v>39</v>
      </c>
      <c r="B164" s="38" t="s">
        <v>110</v>
      </c>
      <c r="C164" s="38" t="s">
        <v>34</v>
      </c>
      <c r="D164" s="38" t="s">
        <v>80</v>
      </c>
      <c r="E164" s="38" t="s">
        <v>77</v>
      </c>
      <c r="F164" s="38" t="s">
        <v>87</v>
      </c>
      <c r="G164" s="38" t="s">
        <v>154</v>
      </c>
      <c r="H164" s="95"/>
      <c r="I164" s="95"/>
      <c r="J164" s="188">
        <v>0</v>
      </c>
      <c r="K164" s="201">
        <v>610</v>
      </c>
      <c r="L164" s="247">
        <v>650</v>
      </c>
      <c r="M164" s="220">
        <v>650</v>
      </c>
      <c r="N164" s="419">
        <v>650</v>
      </c>
      <c r="O164" s="93">
        <v>650</v>
      </c>
      <c r="P164" s="93">
        <v>650</v>
      </c>
      <c r="Q164" s="263"/>
      <c r="R164" s="263"/>
    </row>
    <row r="165" spans="1:18" ht="12.75">
      <c r="A165" s="38" t="s">
        <v>39</v>
      </c>
      <c r="B165" s="38" t="s">
        <v>110</v>
      </c>
      <c r="C165" s="38" t="s">
        <v>34</v>
      </c>
      <c r="D165" s="38" t="s">
        <v>80</v>
      </c>
      <c r="E165" s="38" t="s">
        <v>77</v>
      </c>
      <c r="F165" s="38" t="s">
        <v>99</v>
      </c>
      <c r="G165" s="38" t="s">
        <v>255</v>
      </c>
      <c r="H165" s="95"/>
      <c r="I165" s="95"/>
      <c r="J165" s="188">
        <v>6963</v>
      </c>
      <c r="K165" s="201">
        <v>7015</v>
      </c>
      <c r="L165" s="247">
        <v>7000</v>
      </c>
      <c r="M165" s="220">
        <v>6000</v>
      </c>
      <c r="N165" s="419">
        <v>6000</v>
      </c>
      <c r="O165" s="93">
        <v>6000</v>
      </c>
      <c r="P165" s="93">
        <v>6000</v>
      </c>
      <c r="Q165" s="263"/>
      <c r="R165" s="263"/>
    </row>
    <row r="166" spans="1:18" s="71" customFormat="1" ht="12.75">
      <c r="A166" s="72"/>
      <c r="B166" s="72"/>
      <c r="C166" s="72"/>
      <c r="D166" s="72"/>
      <c r="E166" s="72" t="s">
        <v>196</v>
      </c>
      <c r="F166" s="72"/>
      <c r="G166" s="72" t="s">
        <v>197</v>
      </c>
      <c r="H166" s="91"/>
      <c r="I166" s="91"/>
      <c r="J166" s="190">
        <f aca="true" t="shared" si="21" ref="J166:P166">SUM(J163:J165)</f>
        <v>6963</v>
      </c>
      <c r="K166" s="203">
        <f t="shared" si="21"/>
        <v>7625</v>
      </c>
      <c r="L166" s="248">
        <f t="shared" si="21"/>
        <v>17650</v>
      </c>
      <c r="M166" s="221">
        <f t="shared" si="21"/>
        <v>6650</v>
      </c>
      <c r="N166" s="422">
        <f t="shared" si="21"/>
        <v>6650</v>
      </c>
      <c r="O166" s="89">
        <f t="shared" si="21"/>
        <v>6650</v>
      </c>
      <c r="P166" s="89">
        <f t="shared" si="21"/>
        <v>6650</v>
      </c>
      <c r="Q166" s="150"/>
      <c r="R166" s="150"/>
    </row>
    <row r="167" spans="1:20" ht="12.75">
      <c r="A167" s="512" t="s">
        <v>360</v>
      </c>
      <c r="B167" s="513"/>
      <c r="C167" s="513"/>
      <c r="D167" s="513"/>
      <c r="E167" s="513"/>
      <c r="F167" s="513"/>
      <c r="G167" s="513"/>
      <c r="H167" s="89" t="e">
        <f>#REF!+#REF!+#REF!+#REF!+#REF!+#REF!+#REF!+#REF!+#REF!+#REF!+#REF!+#REF!+#REF!+#REF!+#REF!+#REF!+#REF!+#REF!+#REF!+#REF!</f>
        <v>#REF!</v>
      </c>
      <c r="I167" s="89" t="e">
        <f>#REF!+#REF!+#REF!+#REF!+#REF!+#REF!+#REF!+#REF!+#REF!+#REF!+#REF!+#REF!+#REF!+#REF!+#REF!+#REF!+#REF!+#REF!+#REF!+#REF!</f>
        <v>#REF!</v>
      </c>
      <c r="J167" s="190">
        <f>J11+J14+J46+J52+J57+J60+J64+J68+J78+J88+J92+J102+J104+J106+J112+J121+J130+J137+J147+J151+J157+J161+J166</f>
        <v>1179778</v>
      </c>
      <c r="K167" s="203">
        <f>K11+K14+K46+K52+K57+K60+K64+K68+K78+K88+K92+K102+K104+K106+K112+K116+K121+K130+K137+K147+K151+K157+K161+K166</f>
        <v>1376696</v>
      </c>
      <c r="L167" s="151">
        <f>L11+L14+L46+L52+L57+L60+L64+L68+L78+L88+L92+L102+L104+L106+L112+L116+L121+L130+L137+L147+L151+L157+L166</f>
        <v>1269160</v>
      </c>
      <c r="M167" s="221">
        <f>M11+M14+M46+M52+M57+M60+M64+M68+M78+M88+M92+M102+M104+M112+M116+M121+M130+M137+M147+M151+M157+M161+M166</f>
        <v>1326966</v>
      </c>
      <c r="N167" s="422">
        <f>N11+N14+N46+N52+N57+N60+N64+N68+N78+N88+N92+N102+N104+N106+N112+N116+N121+N130+N137+N147+N151+N157+N161+N166</f>
        <v>1378300</v>
      </c>
      <c r="O167" s="89">
        <f>O11+O14+O46+O52+O57+O60+O64+O68+O78+O88+O92+O102+O104+O106+O112+O116+O121+O130+O137+O147+O151+O157+O161+O166</f>
        <v>1364224</v>
      </c>
      <c r="P167" s="89">
        <f>P11+P14+P46+P52+P57+P60+P64+P68+P78+P88+P92+P102+P104+P106+P112+P116+P121+P130+P137+P147+P151+P157+P161+P166</f>
        <v>1364224</v>
      </c>
      <c r="Q167" s="150"/>
      <c r="R167" s="150"/>
      <c r="T167" s="44"/>
    </row>
    <row r="168" spans="1:20" ht="12.75">
      <c r="A168" s="287"/>
      <c r="B168" s="288"/>
      <c r="C168" s="288"/>
      <c r="D168" s="288"/>
      <c r="E168" s="288"/>
      <c r="F168" s="288"/>
      <c r="G168" s="290" t="s">
        <v>370</v>
      </c>
      <c r="H168" s="89"/>
      <c r="I168" s="89"/>
      <c r="J168" s="188">
        <v>77076</v>
      </c>
      <c r="K168" s="201">
        <v>127882</v>
      </c>
      <c r="L168" s="247">
        <v>26000</v>
      </c>
      <c r="M168" s="220">
        <v>26000</v>
      </c>
      <c r="N168" s="419">
        <v>34000</v>
      </c>
      <c r="O168" s="93">
        <v>34000</v>
      </c>
      <c r="P168" s="93">
        <v>34000</v>
      </c>
      <c r="Q168" s="150"/>
      <c r="R168" s="150"/>
      <c r="T168" s="44"/>
    </row>
    <row r="169" spans="1:18" ht="12.75" customHeight="1">
      <c r="A169" s="42"/>
      <c r="B169" s="115"/>
      <c r="C169" s="115"/>
      <c r="D169" s="115"/>
      <c r="E169" s="115"/>
      <c r="F169" s="115"/>
      <c r="G169" s="291" t="s">
        <v>260</v>
      </c>
      <c r="H169" s="95"/>
      <c r="I169" s="95"/>
      <c r="J169" s="188">
        <v>306000</v>
      </c>
      <c r="K169" s="201">
        <v>306000</v>
      </c>
      <c r="L169" s="247">
        <v>350000</v>
      </c>
      <c r="M169" s="220">
        <v>350000</v>
      </c>
      <c r="N169" s="421">
        <v>390000</v>
      </c>
      <c r="O169" s="366">
        <v>390000</v>
      </c>
      <c r="P169" s="366">
        <v>390000</v>
      </c>
      <c r="Q169" s="263"/>
      <c r="R169" s="263"/>
    </row>
    <row r="170" spans="1:18" ht="12.75" customHeight="1">
      <c r="A170" s="115"/>
      <c r="B170" s="115"/>
      <c r="C170" s="115"/>
      <c r="D170" s="115"/>
      <c r="E170" s="115"/>
      <c r="F170" s="115"/>
      <c r="G170" s="291" t="s">
        <v>261</v>
      </c>
      <c r="H170" s="95"/>
      <c r="I170" s="95"/>
      <c r="J170" s="188">
        <v>634819</v>
      </c>
      <c r="K170" s="201">
        <v>655367</v>
      </c>
      <c r="L170" s="247">
        <v>654917</v>
      </c>
      <c r="M170" s="220">
        <v>654917</v>
      </c>
      <c r="N170" s="419">
        <v>650000</v>
      </c>
      <c r="O170" s="93">
        <v>650000</v>
      </c>
      <c r="P170" s="93">
        <v>650000</v>
      </c>
      <c r="Q170" s="263"/>
      <c r="R170" s="263"/>
    </row>
    <row r="171" spans="1:18" ht="12.75" customHeight="1">
      <c r="A171" s="115"/>
      <c r="B171" s="115"/>
      <c r="C171" s="115"/>
      <c r="D171" s="115"/>
      <c r="E171" s="115"/>
      <c r="F171" s="115"/>
      <c r="G171" s="291" t="s">
        <v>344</v>
      </c>
      <c r="H171" s="95"/>
      <c r="I171" s="95"/>
      <c r="J171" s="190">
        <f aca="true" t="shared" si="22" ref="J171:P171">SUM(J168:J170)</f>
        <v>1017895</v>
      </c>
      <c r="K171" s="203">
        <f t="shared" si="22"/>
        <v>1089249</v>
      </c>
      <c r="L171" s="248">
        <f t="shared" si="22"/>
        <v>1030917</v>
      </c>
      <c r="M171" s="221">
        <f t="shared" si="22"/>
        <v>1030917</v>
      </c>
      <c r="N171" s="422">
        <f>SUM(N168:N170)</f>
        <v>1074000</v>
      </c>
      <c r="O171" s="89">
        <f t="shared" si="22"/>
        <v>1074000</v>
      </c>
      <c r="P171" s="89">
        <f t="shared" si="22"/>
        <v>1074000</v>
      </c>
      <c r="Q171" s="150"/>
      <c r="R171" s="150"/>
    </row>
    <row r="172" spans="1:18" ht="12.75" customHeight="1">
      <c r="A172" s="516"/>
      <c r="B172" s="516"/>
      <c r="C172" s="516"/>
      <c r="D172" s="516"/>
      <c r="E172" s="516"/>
      <c r="F172" s="516"/>
      <c r="G172" s="273" t="s">
        <v>345</v>
      </c>
      <c r="H172" s="95"/>
      <c r="I172" s="95"/>
      <c r="J172" s="190">
        <f aca="true" t="shared" si="23" ref="J172:P172">J167+J171</f>
        <v>2197673</v>
      </c>
      <c r="K172" s="203">
        <f t="shared" si="23"/>
        <v>2465945</v>
      </c>
      <c r="L172" s="248">
        <f t="shared" si="23"/>
        <v>2300077</v>
      </c>
      <c r="M172" s="221">
        <f t="shared" si="23"/>
        <v>2357883</v>
      </c>
      <c r="N172" s="422">
        <f t="shared" si="23"/>
        <v>2452300</v>
      </c>
      <c r="O172" s="89">
        <f t="shared" si="23"/>
        <v>2438224</v>
      </c>
      <c r="P172" s="89">
        <f t="shared" si="23"/>
        <v>2438224</v>
      </c>
      <c r="Q172" s="150"/>
      <c r="R172" s="150"/>
    </row>
    <row r="173" spans="7:18" ht="12.75" customHeight="1">
      <c r="G173" s="274"/>
      <c r="J173" s="185"/>
      <c r="M173" s="150"/>
      <c r="N173" s="150"/>
      <c r="O173" s="150"/>
      <c r="P173" s="150"/>
      <c r="Q173" s="150"/>
      <c r="R173" s="150"/>
    </row>
    <row r="174" spans="7:15" ht="12.75" customHeight="1">
      <c r="G174" s="35"/>
      <c r="N174" s="185"/>
      <c r="O174" s="227"/>
    </row>
    <row r="175" ht="12.75" customHeight="1">
      <c r="G175" s="35"/>
    </row>
    <row r="176" ht="12.75" customHeight="1">
      <c r="G176" s="35"/>
    </row>
    <row r="177" ht="12.75" customHeight="1">
      <c r="G177" s="35"/>
    </row>
    <row r="178" ht="12.75" customHeight="1">
      <c r="G178" s="35"/>
    </row>
    <row r="179" ht="12.75" customHeight="1">
      <c r="G179" s="35"/>
    </row>
    <row r="180" ht="12.75" customHeight="1">
      <c r="G180" s="37"/>
    </row>
  </sheetData>
  <sheetProtection/>
  <mergeCells count="5">
    <mergeCell ref="A1:G2"/>
    <mergeCell ref="A167:G167"/>
    <mergeCell ref="A4:G4"/>
    <mergeCell ref="A3:G3"/>
    <mergeCell ref="A172:F17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  <headerFooter alignWithMargins="0"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Layout" workbookViewId="0" topLeftCell="A1">
      <selection activeCell="J29" sqref="J29"/>
    </sheetView>
  </sheetViews>
  <sheetFormatPr defaultColWidth="10.28125" defaultRowHeight="12.75" customHeight="1"/>
  <cols>
    <col min="1" max="3" width="11.7109375" style="17" customWidth="1"/>
    <col min="4" max="4" width="49.421875" style="17" customWidth="1"/>
    <col min="5" max="5" width="10.28125" style="1" hidden="1" customWidth="1"/>
    <col min="6" max="7" width="10.8515625" style="1" hidden="1" customWidth="1"/>
    <col min="8" max="8" width="12.8515625" style="0" customWidth="1"/>
    <col min="9" max="10" width="11.421875" style="0" customWidth="1"/>
    <col min="11" max="11" width="10.28125" style="0" customWidth="1"/>
    <col min="12" max="12" width="11.8515625" style="0" customWidth="1"/>
    <col min="13" max="14" width="10.28125" style="0" customWidth="1"/>
    <col min="15" max="15" width="10.7109375" style="0" customWidth="1"/>
  </cols>
  <sheetData>
    <row r="1" spans="1:14" ht="12.75">
      <c r="A1" s="518" t="s">
        <v>23</v>
      </c>
      <c r="B1" s="518"/>
      <c r="C1" s="518"/>
      <c r="D1" s="518"/>
      <c r="E1" s="24"/>
      <c r="F1" s="24"/>
      <c r="H1" s="112"/>
      <c r="I1" s="112"/>
      <c r="J1" s="112"/>
      <c r="K1" s="112"/>
      <c r="L1" s="112"/>
      <c r="M1" s="112"/>
      <c r="N1" s="112"/>
    </row>
    <row r="2" spans="1:14" ht="12.75">
      <c r="A2" s="518"/>
      <c r="B2" s="518"/>
      <c r="C2" s="518"/>
      <c r="D2" s="518"/>
      <c r="E2" s="24" t="e">
        <f>#REF!</f>
        <v>#REF!</v>
      </c>
      <c r="F2" s="24" t="e">
        <f>#REF!</f>
        <v>#REF!</v>
      </c>
      <c r="G2" s="1" t="e">
        <f>#REF!</f>
        <v>#REF!</v>
      </c>
      <c r="H2" s="112"/>
      <c r="I2" s="112"/>
      <c r="J2" s="112"/>
      <c r="K2" s="112"/>
      <c r="L2" s="112"/>
      <c r="M2" s="112"/>
      <c r="N2" s="112"/>
    </row>
    <row r="3" spans="1:14" ht="12.75">
      <c r="A3" s="517" t="s">
        <v>111</v>
      </c>
      <c r="B3" s="517"/>
      <c r="C3" s="517"/>
      <c r="D3" s="517"/>
      <c r="E3" s="24"/>
      <c r="F3" s="24"/>
      <c r="H3" s="112"/>
      <c r="I3" s="112"/>
      <c r="J3" s="112"/>
      <c r="K3" s="112"/>
      <c r="L3" s="112"/>
      <c r="M3" s="112"/>
      <c r="N3" s="112"/>
    </row>
    <row r="4" spans="1:14" ht="30" customHeight="1">
      <c r="A4" s="519" t="s">
        <v>295</v>
      </c>
      <c r="B4" s="520"/>
      <c r="C4" s="520"/>
      <c r="D4" s="521"/>
      <c r="E4" s="300"/>
      <c r="F4" s="300"/>
      <c r="G4" s="300"/>
      <c r="H4" s="276" t="s">
        <v>179</v>
      </c>
      <c r="I4" s="229" t="s">
        <v>179</v>
      </c>
      <c r="J4" s="152" t="s">
        <v>131</v>
      </c>
      <c r="K4" s="232" t="s">
        <v>368</v>
      </c>
      <c r="L4" s="408" t="s">
        <v>131</v>
      </c>
      <c r="M4" s="122" t="s">
        <v>131</v>
      </c>
      <c r="N4" s="122" t="s">
        <v>131</v>
      </c>
    </row>
    <row r="5" spans="1:14" ht="33.75" customHeight="1">
      <c r="A5" s="120" t="s">
        <v>25</v>
      </c>
      <c r="B5" s="120" t="s">
        <v>26</v>
      </c>
      <c r="C5" s="120" t="s">
        <v>27</v>
      </c>
      <c r="D5" s="121" t="s">
        <v>28</v>
      </c>
      <c r="E5" s="122"/>
      <c r="F5" s="122"/>
      <c r="G5" s="122"/>
      <c r="H5" s="212">
        <v>2021</v>
      </c>
      <c r="I5" s="198">
        <v>2022</v>
      </c>
      <c r="J5" s="152">
        <v>2023</v>
      </c>
      <c r="K5" s="232">
        <v>2023</v>
      </c>
      <c r="L5" s="430">
        <v>2024</v>
      </c>
      <c r="M5" s="122">
        <v>2025</v>
      </c>
      <c r="N5" s="122">
        <v>2026</v>
      </c>
    </row>
    <row r="6" spans="1:14" ht="12.75">
      <c r="A6" s="301" t="s">
        <v>30</v>
      </c>
      <c r="B6" s="301" t="s">
        <v>31</v>
      </c>
      <c r="C6" s="301" t="s">
        <v>32</v>
      </c>
      <c r="D6" s="121" t="s">
        <v>33</v>
      </c>
      <c r="E6" s="109"/>
      <c r="F6" s="109"/>
      <c r="G6" s="109"/>
      <c r="H6" s="302"/>
      <c r="I6" s="303"/>
      <c r="J6" s="304">
        <v>1</v>
      </c>
      <c r="K6" s="305"/>
      <c r="L6" s="431"/>
      <c r="M6" s="306"/>
      <c r="N6" s="306"/>
    </row>
    <row r="7" spans="1:14" ht="12.75">
      <c r="A7" s="297" t="s">
        <v>40</v>
      </c>
      <c r="B7" s="297" t="s">
        <v>112</v>
      </c>
      <c r="C7" s="297" t="s">
        <v>45</v>
      </c>
      <c r="D7" s="307" t="s">
        <v>267</v>
      </c>
      <c r="E7" s="98"/>
      <c r="F7" s="98"/>
      <c r="G7" s="98"/>
      <c r="H7" s="277">
        <v>43306</v>
      </c>
      <c r="I7" s="210">
        <v>0</v>
      </c>
      <c r="J7" s="153">
        <v>0</v>
      </c>
      <c r="K7" s="233">
        <v>0</v>
      </c>
      <c r="L7" s="420">
        <v>0</v>
      </c>
      <c r="M7" s="96">
        <v>0</v>
      </c>
      <c r="N7" s="96">
        <v>0</v>
      </c>
    </row>
    <row r="8" spans="1:14" ht="12.75">
      <c r="A8" s="297" t="s">
        <v>40</v>
      </c>
      <c r="B8" s="297" t="s">
        <v>112</v>
      </c>
      <c r="C8" s="297"/>
      <c r="D8" s="307" t="s">
        <v>375</v>
      </c>
      <c r="E8" s="98"/>
      <c r="F8" s="98"/>
      <c r="G8" s="98"/>
      <c r="H8" s="277">
        <v>0</v>
      </c>
      <c r="I8" s="210">
        <v>0</v>
      </c>
      <c r="J8" s="153">
        <v>70200</v>
      </c>
      <c r="K8" s="233">
        <v>0</v>
      </c>
      <c r="L8" s="420"/>
      <c r="M8" s="96">
        <v>0</v>
      </c>
      <c r="N8" s="96">
        <v>0</v>
      </c>
    </row>
    <row r="9" spans="1:14" ht="12.75">
      <c r="A9" s="297" t="s">
        <v>243</v>
      </c>
      <c r="B9" s="297" t="s">
        <v>268</v>
      </c>
      <c r="C9" s="297" t="s">
        <v>38</v>
      </c>
      <c r="D9" s="307" t="s">
        <v>241</v>
      </c>
      <c r="E9" s="98"/>
      <c r="F9" s="98"/>
      <c r="G9" s="98"/>
      <c r="H9" s="277">
        <v>234095</v>
      </c>
      <c r="I9" s="210">
        <v>0</v>
      </c>
      <c r="J9" s="153">
        <v>0</v>
      </c>
      <c r="K9" s="233">
        <v>0</v>
      </c>
      <c r="L9" s="420">
        <v>0</v>
      </c>
      <c r="M9" s="96">
        <v>0</v>
      </c>
      <c r="N9" s="96">
        <v>0</v>
      </c>
    </row>
    <row r="10" spans="1:14" ht="25.5">
      <c r="A10" s="297" t="s">
        <v>40</v>
      </c>
      <c r="B10" s="297" t="s">
        <v>112</v>
      </c>
      <c r="C10" s="297" t="s">
        <v>38</v>
      </c>
      <c r="D10" s="307" t="s">
        <v>283</v>
      </c>
      <c r="E10" s="98"/>
      <c r="F10" s="98"/>
      <c r="G10" s="98"/>
      <c r="H10" s="277">
        <v>0</v>
      </c>
      <c r="I10" s="210">
        <v>74444</v>
      </c>
      <c r="J10" s="153">
        <v>0</v>
      </c>
      <c r="K10" s="233">
        <v>0</v>
      </c>
      <c r="L10" s="420">
        <v>0</v>
      </c>
      <c r="M10" s="96">
        <v>0</v>
      </c>
      <c r="N10" s="96">
        <v>0</v>
      </c>
    </row>
    <row r="11" spans="1:14" ht="12.75">
      <c r="A11" s="297" t="s">
        <v>277</v>
      </c>
      <c r="B11" s="297" t="s">
        <v>280</v>
      </c>
      <c r="C11" s="297"/>
      <c r="D11" s="307" t="s">
        <v>279</v>
      </c>
      <c r="E11" s="98"/>
      <c r="F11" s="98"/>
      <c r="G11" s="98"/>
      <c r="H11" s="277">
        <v>40281</v>
      </c>
      <c r="I11" s="210">
        <v>0</v>
      </c>
      <c r="J11" s="153">
        <v>0</v>
      </c>
      <c r="K11" s="233">
        <v>0</v>
      </c>
      <c r="L11" s="420">
        <v>0</v>
      </c>
      <c r="M11" s="96">
        <v>0</v>
      </c>
      <c r="N11" s="96">
        <v>0</v>
      </c>
    </row>
    <row r="12" spans="1:14" ht="12.75">
      <c r="A12" s="297" t="s">
        <v>242</v>
      </c>
      <c r="B12" s="297" t="s">
        <v>280</v>
      </c>
      <c r="C12" s="297"/>
      <c r="D12" s="307" t="s">
        <v>281</v>
      </c>
      <c r="E12" s="98"/>
      <c r="F12" s="98"/>
      <c r="G12" s="98"/>
      <c r="H12" s="277">
        <v>0</v>
      </c>
      <c r="I12" s="210">
        <v>0</v>
      </c>
      <c r="J12" s="153">
        <v>27341</v>
      </c>
      <c r="K12" s="233">
        <v>27341</v>
      </c>
      <c r="L12" s="432">
        <v>25113</v>
      </c>
      <c r="M12" s="96">
        <v>0</v>
      </c>
      <c r="N12" s="96">
        <v>0</v>
      </c>
    </row>
    <row r="13" spans="1:14" s="71" customFormat="1" ht="12.75">
      <c r="A13" s="298"/>
      <c r="B13" s="298"/>
      <c r="C13" s="298"/>
      <c r="D13" s="308" t="s">
        <v>201</v>
      </c>
      <c r="E13" s="98"/>
      <c r="F13" s="98"/>
      <c r="G13" s="98"/>
      <c r="H13" s="278">
        <f>SUM(H7:H12)</f>
        <v>317682</v>
      </c>
      <c r="I13" s="211">
        <f>SUM(I7:I12)</f>
        <v>74444</v>
      </c>
      <c r="J13" s="154">
        <f>SUM(J7:J12)</f>
        <v>97541</v>
      </c>
      <c r="K13" s="234">
        <f>SUM(K7:K12)</f>
        <v>27341</v>
      </c>
      <c r="L13" s="433">
        <f>SUM(L7:L12)</f>
        <v>25113</v>
      </c>
      <c r="M13" s="92">
        <v>0</v>
      </c>
      <c r="N13" s="92">
        <v>0</v>
      </c>
    </row>
    <row r="14" spans="1:14" s="71" customFormat="1" ht="12.75">
      <c r="A14" s="297" t="s">
        <v>132</v>
      </c>
      <c r="B14" s="298" t="s">
        <v>291</v>
      </c>
      <c r="C14" s="298"/>
      <c r="D14" s="297" t="s">
        <v>221</v>
      </c>
      <c r="E14" s="98"/>
      <c r="F14" s="98"/>
      <c r="G14" s="98"/>
      <c r="H14" s="277">
        <v>130100</v>
      </c>
      <c r="I14" s="210">
        <v>0</v>
      </c>
      <c r="J14" s="153">
        <v>0</v>
      </c>
      <c r="K14" s="233">
        <v>0</v>
      </c>
      <c r="L14" s="420">
        <v>0</v>
      </c>
      <c r="M14" s="96">
        <v>0</v>
      </c>
      <c r="N14" s="96">
        <v>0</v>
      </c>
    </row>
    <row r="15" spans="1:14" s="71" customFormat="1" ht="12.75">
      <c r="A15" s="297" t="s">
        <v>132</v>
      </c>
      <c r="B15" s="297" t="s">
        <v>133</v>
      </c>
      <c r="C15" s="297" t="s">
        <v>38</v>
      </c>
      <c r="D15" s="297" t="s">
        <v>240</v>
      </c>
      <c r="E15" s="98"/>
      <c r="F15" s="98"/>
      <c r="G15" s="98"/>
      <c r="H15" s="277">
        <v>1027</v>
      </c>
      <c r="I15" s="210">
        <v>945</v>
      </c>
      <c r="J15" s="153">
        <v>0</v>
      </c>
      <c r="K15" s="233">
        <v>12000</v>
      </c>
      <c r="L15" s="420">
        <v>0</v>
      </c>
      <c r="M15" s="96">
        <v>0</v>
      </c>
      <c r="N15" s="96">
        <v>0</v>
      </c>
    </row>
    <row r="16" spans="1:14" s="71" customFormat="1" ht="12.75">
      <c r="A16" s="298"/>
      <c r="B16" s="298"/>
      <c r="C16" s="298"/>
      <c r="D16" s="298" t="s">
        <v>221</v>
      </c>
      <c r="E16" s="98"/>
      <c r="F16" s="98"/>
      <c r="G16" s="98"/>
      <c r="H16" s="278">
        <f>SUM(H14:H15)</f>
        <v>131127</v>
      </c>
      <c r="I16" s="211">
        <f>SUM(I14:I15)</f>
        <v>945</v>
      </c>
      <c r="J16" s="154">
        <f>SUM(J14:J15)</f>
        <v>0</v>
      </c>
      <c r="K16" s="234">
        <f>SUM(K14:K15)</f>
        <v>12000</v>
      </c>
      <c r="L16" s="434">
        <f>SUM(L14:L15)</f>
        <v>0</v>
      </c>
      <c r="M16" s="92">
        <v>0</v>
      </c>
      <c r="N16" s="92">
        <v>0</v>
      </c>
    </row>
    <row r="17" spans="1:14" ht="12.75">
      <c r="A17" s="522" t="s">
        <v>65</v>
      </c>
      <c r="B17" s="523"/>
      <c r="C17" s="523"/>
      <c r="D17" s="524"/>
      <c r="E17" s="99"/>
      <c r="F17" s="99"/>
      <c r="G17" s="99"/>
      <c r="H17" s="278">
        <f>H13+H16</f>
        <v>448809</v>
      </c>
      <c r="I17" s="211">
        <f>I13+I16</f>
        <v>75389</v>
      </c>
      <c r="J17" s="154">
        <f>J13+J16</f>
        <v>97541</v>
      </c>
      <c r="K17" s="234">
        <f>K13+K16</f>
        <v>39341</v>
      </c>
      <c r="L17" s="434">
        <f>L13+L16</f>
        <v>25113</v>
      </c>
      <c r="M17" s="92">
        <v>0</v>
      </c>
      <c r="N17" s="92">
        <v>0</v>
      </c>
    </row>
    <row r="18" spans="8:14" ht="12.75" customHeight="1">
      <c r="H18" s="112"/>
      <c r="I18" s="112"/>
      <c r="J18" s="112"/>
      <c r="K18" s="112"/>
      <c r="L18" s="112"/>
      <c r="M18" s="113"/>
      <c r="N18" s="112"/>
    </row>
    <row r="35" ht="12.75" customHeight="1">
      <c r="H35" s="112" t="s">
        <v>77</v>
      </c>
    </row>
  </sheetData>
  <sheetProtection/>
  <mergeCells count="4">
    <mergeCell ref="A3:D3"/>
    <mergeCell ref="A1:D2"/>
    <mergeCell ref="A4:D4"/>
    <mergeCell ref="A17:D1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view="pageLayout" workbookViewId="0" topLeftCell="A13">
      <selection activeCell="H21" sqref="H21"/>
    </sheetView>
  </sheetViews>
  <sheetFormatPr defaultColWidth="10.28125" defaultRowHeight="12.75" customHeight="1"/>
  <cols>
    <col min="1" max="1" width="7.00390625" style="17" customWidth="1"/>
    <col min="2" max="3" width="7.7109375" style="17" customWidth="1"/>
    <col min="4" max="4" width="8.7109375" style="17" customWidth="1"/>
    <col min="5" max="5" width="7.7109375" style="17" customWidth="1"/>
    <col min="6" max="6" width="10.140625" style="17" customWidth="1"/>
    <col min="7" max="7" width="8.7109375" style="17" customWidth="1"/>
    <col min="8" max="8" width="34.28125" style="17" customWidth="1"/>
    <col min="9" max="9" width="10.140625" style="1" hidden="1" customWidth="1"/>
    <col min="10" max="10" width="10.7109375" style="1" hidden="1" customWidth="1"/>
    <col min="11" max="11" width="10.57421875" style="1" hidden="1" customWidth="1"/>
    <col min="12" max="14" width="12.28125" style="0" customWidth="1"/>
    <col min="15" max="19" width="12.00390625" style="0" customWidth="1"/>
    <col min="20" max="20" width="9.421875" style="0" customWidth="1"/>
  </cols>
  <sheetData>
    <row r="1" spans="1:19" ht="15">
      <c r="A1" s="525" t="s">
        <v>23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11" ht="12.75">
      <c r="A2" s="28"/>
      <c r="B2" s="28"/>
      <c r="C2" s="28"/>
      <c r="D2" s="28"/>
      <c r="E2" s="28"/>
      <c r="F2" s="28"/>
      <c r="G2" s="28"/>
      <c r="H2" s="28"/>
      <c r="I2" s="1" t="e">
        <f>#REF!+#REF!+#REF!</f>
        <v>#REF!</v>
      </c>
      <c r="J2" s="1" t="e">
        <f>#REF!+#REF!+#REF!</f>
        <v>#REF!</v>
      </c>
      <c r="K2" s="1" t="e">
        <f>#REF!+#REF!+#REF!</f>
        <v>#REF!</v>
      </c>
    </row>
    <row r="3" spans="1:8" ht="12.75">
      <c r="A3" s="515" t="s">
        <v>111</v>
      </c>
      <c r="B3" s="515"/>
      <c r="C3" s="515"/>
      <c r="D3" s="515"/>
      <c r="E3" s="515"/>
      <c r="F3" s="515"/>
      <c r="G3" s="515"/>
      <c r="H3" s="515"/>
    </row>
    <row r="4" spans="1:18" ht="30" customHeight="1">
      <c r="A4" s="514" t="s">
        <v>66</v>
      </c>
      <c r="B4" s="508"/>
      <c r="C4" s="508"/>
      <c r="D4" s="508"/>
      <c r="E4" s="508"/>
      <c r="F4" s="508"/>
      <c r="G4" s="508"/>
      <c r="H4" s="509"/>
      <c r="I4" s="119"/>
      <c r="J4" s="119"/>
      <c r="K4" s="119"/>
      <c r="L4" s="212" t="s">
        <v>262</v>
      </c>
      <c r="M4" s="198" t="s">
        <v>179</v>
      </c>
      <c r="N4" s="152" t="s">
        <v>131</v>
      </c>
      <c r="O4" s="286" t="s">
        <v>368</v>
      </c>
      <c r="P4" s="443" t="s">
        <v>131</v>
      </c>
      <c r="Q4" s="122" t="s">
        <v>131</v>
      </c>
      <c r="R4" s="122" t="s">
        <v>131</v>
      </c>
    </row>
    <row r="5" spans="1:18" ht="33.75" customHeight="1">
      <c r="A5" s="120" t="s">
        <v>234</v>
      </c>
      <c r="B5" s="120" t="s">
        <v>25</v>
      </c>
      <c r="C5" s="120" t="s">
        <v>67</v>
      </c>
      <c r="D5" s="120" t="s">
        <v>68</v>
      </c>
      <c r="E5" s="120" t="s">
        <v>69</v>
      </c>
      <c r="F5" s="120" t="s">
        <v>182</v>
      </c>
      <c r="G5" s="120" t="s">
        <v>26</v>
      </c>
      <c r="H5" s="120" t="s">
        <v>28</v>
      </c>
      <c r="I5" s="122"/>
      <c r="J5" s="122"/>
      <c r="K5" s="122"/>
      <c r="L5" s="212">
        <v>2021</v>
      </c>
      <c r="M5" s="198">
        <v>2022</v>
      </c>
      <c r="N5" s="152">
        <v>2023</v>
      </c>
      <c r="O5" s="232">
        <v>2023</v>
      </c>
      <c r="P5" s="443">
        <v>2024</v>
      </c>
      <c r="Q5" s="122">
        <v>2025</v>
      </c>
      <c r="R5" s="122">
        <v>2026</v>
      </c>
    </row>
    <row r="6" spans="1:18" ht="12.75">
      <c r="A6" s="25" t="s">
        <v>30</v>
      </c>
      <c r="B6" s="25" t="s">
        <v>31</v>
      </c>
      <c r="C6" s="25" t="s">
        <v>32</v>
      </c>
      <c r="D6" s="25" t="s">
        <v>33</v>
      </c>
      <c r="E6" s="25" t="s">
        <v>71</v>
      </c>
      <c r="F6" s="25" t="s">
        <v>72</v>
      </c>
      <c r="G6" s="25" t="s">
        <v>73</v>
      </c>
      <c r="H6" s="25" t="s">
        <v>74</v>
      </c>
      <c r="I6" s="102"/>
      <c r="J6" s="102"/>
      <c r="K6" s="102"/>
      <c r="L6" s="275"/>
      <c r="M6" s="213"/>
      <c r="N6" s="157"/>
      <c r="O6" s="318"/>
      <c r="P6" s="444"/>
      <c r="Q6" s="103"/>
      <c r="R6" s="103"/>
    </row>
    <row r="7" spans="1:18" ht="12.75">
      <c r="A7" s="25"/>
      <c r="B7" s="25" t="s">
        <v>132</v>
      </c>
      <c r="C7" s="25"/>
      <c r="D7" s="25"/>
      <c r="E7" s="25"/>
      <c r="F7" s="25" t="s">
        <v>326</v>
      </c>
      <c r="G7" s="61" t="s">
        <v>326</v>
      </c>
      <c r="H7" s="61" t="s">
        <v>282</v>
      </c>
      <c r="I7" s="107"/>
      <c r="J7" s="107"/>
      <c r="K7" s="107"/>
      <c r="L7" s="188">
        <v>0</v>
      </c>
      <c r="M7" s="214">
        <v>0</v>
      </c>
      <c r="N7" s="158">
        <v>13235</v>
      </c>
      <c r="O7" s="319">
        <v>30500</v>
      </c>
      <c r="P7" s="421">
        <v>0</v>
      </c>
      <c r="Q7" s="107">
        <v>0</v>
      </c>
      <c r="R7" s="107">
        <v>0</v>
      </c>
    </row>
    <row r="8" spans="1:18" ht="12.75">
      <c r="A8" s="25"/>
      <c r="B8" s="25"/>
      <c r="C8" s="25"/>
      <c r="D8" s="25"/>
      <c r="E8" s="25"/>
      <c r="F8" s="25" t="s">
        <v>393</v>
      </c>
      <c r="G8" s="61" t="s">
        <v>393</v>
      </c>
      <c r="H8" s="61" t="s">
        <v>395</v>
      </c>
      <c r="I8" s="107"/>
      <c r="J8" s="107"/>
      <c r="K8" s="107"/>
      <c r="L8" s="188">
        <v>0</v>
      </c>
      <c r="M8" s="214">
        <v>0</v>
      </c>
      <c r="N8" s="158">
        <v>0</v>
      </c>
      <c r="O8" s="319">
        <v>0</v>
      </c>
      <c r="P8" s="445">
        <v>200000</v>
      </c>
      <c r="Q8" s="107">
        <v>0</v>
      </c>
      <c r="R8" s="107">
        <v>0</v>
      </c>
    </row>
    <row r="9" spans="1:18" ht="12.75">
      <c r="A9" s="25"/>
      <c r="B9" s="25" t="s">
        <v>132</v>
      </c>
      <c r="C9" s="25"/>
      <c r="D9" s="25"/>
      <c r="E9" s="25"/>
      <c r="F9" s="25" t="s">
        <v>252</v>
      </c>
      <c r="G9" s="61" t="s">
        <v>252</v>
      </c>
      <c r="H9" s="61" t="s">
        <v>365</v>
      </c>
      <c r="I9" s="107"/>
      <c r="J9" s="107"/>
      <c r="K9" s="107"/>
      <c r="L9" s="188">
        <v>5243</v>
      </c>
      <c r="M9" s="214">
        <v>16734</v>
      </c>
      <c r="N9" s="253">
        <v>7000</v>
      </c>
      <c r="O9" s="319">
        <v>9778</v>
      </c>
      <c r="P9" s="421">
        <v>7000</v>
      </c>
      <c r="Q9" s="107">
        <v>0</v>
      </c>
      <c r="R9" s="107">
        <v>0</v>
      </c>
    </row>
    <row r="10" spans="1:18" ht="12.75">
      <c r="A10" s="25"/>
      <c r="B10" s="25" t="s">
        <v>40</v>
      </c>
      <c r="C10" s="25" t="s">
        <v>76</v>
      </c>
      <c r="D10" s="25" t="s">
        <v>75</v>
      </c>
      <c r="E10" s="25" t="s">
        <v>75</v>
      </c>
      <c r="F10" s="25" t="s">
        <v>252</v>
      </c>
      <c r="G10" s="61" t="s">
        <v>252</v>
      </c>
      <c r="H10" s="61" t="s">
        <v>379</v>
      </c>
      <c r="I10" s="107"/>
      <c r="J10" s="107"/>
      <c r="K10" s="107"/>
      <c r="L10" s="188">
        <v>0</v>
      </c>
      <c r="M10" s="214">
        <v>0</v>
      </c>
      <c r="N10" s="158">
        <v>0</v>
      </c>
      <c r="O10" s="319">
        <v>0</v>
      </c>
      <c r="P10" s="421">
        <v>30000</v>
      </c>
      <c r="Q10" s="107">
        <v>0</v>
      </c>
      <c r="R10" s="107">
        <v>0</v>
      </c>
    </row>
    <row r="11" spans="1:18" ht="12.75">
      <c r="A11" s="25"/>
      <c r="B11" s="25"/>
      <c r="C11" s="25"/>
      <c r="D11" s="25"/>
      <c r="E11" s="25"/>
      <c r="F11" s="25"/>
      <c r="G11" s="32" t="s">
        <v>141</v>
      </c>
      <c r="H11" s="61" t="s">
        <v>397</v>
      </c>
      <c r="I11" s="107"/>
      <c r="J11" s="107"/>
      <c r="K11" s="107"/>
      <c r="L11" s="188">
        <v>0</v>
      </c>
      <c r="M11" s="214">
        <v>0</v>
      </c>
      <c r="N11" s="158">
        <v>0</v>
      </c>
      <c r="O11" s="319">
        <v>0</v>
      </c>
      <c r="P11" s="421">
        <v>20000</v>
      </c>
      <c r="Q11" s="107">
        <v>0</v>
      </c>
      <c r="R11" s="107">
        <v>0</v>
      </c>
    </row>
    <row r="12" spans="1:18" ht="12.75">
      <c r="A12" s="25"/>
      <c r="B12" s="25"/>
      <c r="C12" s="25"/>
      <c r="D12" s="25"/>
      <c r="E12" s="25"/>
      <c r="F12" s="25"/>
      <c r="G12" s="32" t="s">
        <v>141</v>
      </c>
      <c r="H12" s="61" t="s">
        <v>398</v>
      </c>
      <c r="I12" s="107"/>
      <c r="J12" s="107"/>
      <c r="K12" s="107"/>
      <c r="L12" s="188">
        <v>0</v>
      </c>
      <c r="M12" s="214">
        <v>0</v>
      </c>
      <c r="N12" s="158">
        <v>0</v>
      </c>
      <c r="O12" s="319">
        <v>0</v>
      </c>
      <c r="P12" s="421">
        <v>20000</v>
      </c>
      <c r="Q12" s="107">
        <v>0</v>
      </c>
      <c r="R12" s="107">
        <v>0</v>
      </c>
    </row>
    <row r="13" spans="1:18" ht="22.5">
      <c r="A13" s="25"/>
      <c r="B13" s="25"/>
      <c r="C13" s="25"/>
      <c r="D13" s="25"/>
      <c r="E13" s="25"/>
      <c r="F13" s="25"/>
      <c r="G13" s="32" t="s">
        <v>141</v>
      </c>
      <c r="H13" s="61" t="s">
        <v>391</v>
      </c>
      <c r="I13" s="107"/>
      <c r="J13" s="107"/>
      <c r="K13" s="107"/>
      <c r="L13" s="188">
        <v>0</v>
      </c>
      <c r="M13" s="214">
        <v>0</v>
      </c>
      <c r="N13" s="158">
        <v>0</v>
      </c>
      <c r="O13" s="319">
        <v>0</v>
      </c>
      <c r="P13" s="421">
        <v>11760</v>
      </c>
      <c r="Q13" s="107">
        <v>0</v>
      </c>
      <c r="R13" s="107">
        <v>0</v>
      </c>
    </row>
    <row r="14" spans="1:18" ht="12.75">
      <c r="A14" s="25"/>
      <c r="B14" s="25"/>
      <c r="C14" s="25"/>
      <c r="D14" s="25"/>
      <c r="E14" s="25"/>
      <c r="F14" s="25"/>
      <c r="G14" s="61" t="s">
        <v>141</v>
      </c>
      <c r="H14" s="61" t="s">
        <v>378</v>
      </c>
      <c r="I14" s="107"/>
      <c r="J14" s="107"/>
      <c r="K14" s="107"/>
      <c r="L14" s="188">
        <v>0</v>
      </c>
      <c r="M14" s="214">
        <v>0</v>
      </c>
      <c r="N14" s="158">
        <v>0</v>
      </c>
      <c r="O14" s="319">
        <v>4175</v>
      </c>
      <c r="P14" s="421">
        <v>0</v>
      </c>
      <c r="Q14" s="107">
        <v>0</v>
      </c>
      <c r="R14" s="107">
        <v>0</v>
      </c>
    </row>
    <row r="15" spans="1:18" ht="22.5">
      <c r="A15" s="33"/>
      <c r="B15" s="32" t="s">
        <v>132</v>
      </c>
      <c r="C15" s="32" t="s">
        <v>76</v>
      </c>
      <c r="D15" s="32" t="s">
        <v>75</v>
      </c>
      <c r="E15" s="32" t="s">
        <v>75</v>
      </c>
      <c r="F15" s="33"/>
      <c r="G15" s="32" t="s">
        <v>141</v>
      </c>
      <c r="H15" s="61" t="s">
        <v>396</v>
      </c>
      <c r="I15" s="107"/>
      <c r="J15" s="107"/>
      <c r="K15" s="107"/>
      <c r="L15" s="188">
        <v>0</v>
      </c>
      <c r="M15" s="214">
        <v>0</v>
      </c>
      <c r="N15" s="158">
        <v>70200</v>
      </c>
      <c r="O15" s="319">
        <v>0</v>
      </c>
      <c r="P15" s="421">
        <v>50000</v>
      </c>
      <c r="Q15" s="107">
        <v>0</v>
      </c>
      <c r="R15" s="107">
        <v>0</v>
      </c>
    </row>
    <row r="16" spans="1:18" ht="22.5">
      <c r="A16" s="33"/>
      <c r="B16" s="32" t="s">
        <v>132</v>
      </c>
      <c r="C16" s="32" t="s">
        <v>76</v>
      </c>
      <c r="D16" s="32" t="s">
        <v>75</v>
      </c>
      <c r="E16" s="32" t="s">
        <v>75</v>
      </c>
      <c r="F16" s="33"/>
      <c r="G16" s="32" t="s">
        <v>141</v>
      </c>
      <c r="H16" s="61" t="s">
        <v>392</v>
      </c>
      <c r="I16" s="104"/>
      <c r="J16" s="104"/>
      <c r="K16" s="104"/>
      <c r="L16" s="279">
        <v>0</v>
      </c>
      <c r="M16" s="215">
        <v>20376</v>
      </c>
      <c r="N16" s="253">
        <v>76808</v>
      </c>
      <c r="O16" s="320">
        <v>75804</v>
      </c>
      <c r="P16" s="421">
        <v>0</v>
      </c>
      <c r="Q16" s="107">
        <v>0</v>
      </c>
      <c r="R16" s="107">
        <v>0</v>
      </c>
    </row>
    <row r="17" spans="1:18" s="71" customFormat="1" ht="12.75">
      <c r="A17" s="25"/>
      <c r="B17" s="73"/>
      <c r="C17" s="73"/>
      <c r="D17" s="73"/>
      <c r="E17" s="73"/>
      <c r="F17" s="25" t="s">
        <v>203</v>
      </c>
      <c r="G17" s="73"/>
      <c r="H17" s="73" t="s">
        <v>204</v>
      </c>
      <c r="I17" s="105"/>
      <c r="J17" s="105"/>
      <c r="K17" s="105"/>
      <c r="L17" s="190">
        <f aca="true" t="shared" si="0" ref="L17:R17">SUM(L7:L16)</f>
        <v>5243</v>
      </c>
      <c r="M17" s="203">
        <f t="shared" si="0"/>
        <v>37110</v>
      </c>
      <c r="N17" s="151">
        <f t="shared" si="0"/>
        <v>167243</v>
      </c>
      <c r="O17" s="221">
        <f t="shared" si="0"/>
        <v>120257</v>
      </c>
      <c r="P17" s="429">
        <f t="shared" si="0"/>
        <v>338760</v>
      </c>
      <c r="Q17" s="89">
        <f t="shared" si="0"/>
        <v>0</v>
      </c>
      <c r="R17" s="89">
        <f t="shared" si="0"/>
        <v>0</v>
      </c>
    </row>
    <row r="18" spans="1:18" s="71" customFormat="1" ht="12.75">
      <c r="A18" s="25"/>
      <c r="B18" s="73" t="s">
        <v>132</v>
      </c>
      <c r="C18" s="73"/>
      <c r="D18" s="73"/>
      <c r="E18" s="73"/>
      <c r="F18" s="25" t="s">
        <v>113</v>
      </c>
      <c r="G18" s="61" t="s">
        <v>113</v>
      </c>
      <c r="H18" s="61" t="s">
        <v>415</v>
      </c>
      <c r="I18" s="105"/>
      <c r="J18" s="105"/>
      <c r="K18" s="105"/>
      <c r="L18" s="188">
        <v>0</v>
      </c>
      <c r="M18" s="201">
        <v>0</v>
      </c>
      <c r="N18" s="153">
        <v>40000</v>
      </c>
      <c r="O18" s="220">
        <v>0</v>
      </c>
      <c r="P18" s="421">
        <v>15000</v>
      </c>
      <c r="Q18" s="107">
        <v>0</v>
      </c>
      <c r="R18" s="107">
        <v>0</v>
      </c>
    </row>
    <row r="19" spans="1:18" ht="12.75">
      <c r="A19" s="60"/>
      <c r="B19" s="59" t="s">
        <v>132</v>
      </c>
      <c r="C19" s="59"/>
      <c r="D19" s="59"/>
      <c r="E19" s="60"/>
      <c r="F19" s="392" t="s">
        <v>113</v>
      </c>
      <c r="G19" s="59" t="s">
        <v>113</v>
      </c>
      <c r="H19" s="59" t="s">
        <v>382</v>
      </c>
      <c r="I19" s="159"/>
      <c r="J19" s="159"/>
      <c r="K19" s="159"/>
      <c r="L19" s="279">
        <v>25385</v>
      </c>
      <c r="M19" s="216">
        <v>0</v>
      </c>
      <c r="N19" s="160">
        <v>0</v>
      </c>
      <c r="O19" s="321">
        <v>0</v>
      </c>
      <c r="P19" s="446">
        <v>0</v>
      </c>
      <c r="Q19" s="107">
        <v>0</v>
      </c>
      <c r="R19" s="107">
        <v>0</v>
      </c>
    </row>
    <row r="20" spans="1:18" ht="12.75">
      <c r="A20" s="133"/>
      <c r="B20" s="38" t="s">
        <v>132</v>
      </c>
      <c r="C20" s="133"/>
      <c r="D20" s="38"/>
      <c r="E20" s="133"/>
      <c r="F20" s="393" t="s">
        <v>113</v>
      </c>
      <c r="G20" s="38" t="s">
        <v>113</v>
      </c>
      <c r="H20" s="38" t="s">
        <v>381</v>
      </c>
      <c r="I20" s="106"/>
      <c r="J20" s="106"/>
      <c r="K20" s="106"/>
      <c r="L20" s="188">
        <v>21503</v>
      </c>
      <c r="M20" s="214">
        <v>40154</v>
      </c>
      <c r="N20" s="253">
        <v>0</v>
      </c>
      <c r="O20" s="319">
        <v>0</v>
      </c>
      <c r="P20" s="421">
        <v>0</v>
      </c>
      <c r="Q20" s="107">
        <v>0</v>
      </c>
      <c r="R20" s="107">
        <v>0</v>
      </c>
    </row>
    <row r="21" spans="1:18" ht="12.75">
      <c r="A21" s="133"/>
      <c r="B21" s="38" t="s">
        <v>277</v>
      </c>
      <c r="C21" s="133"/>
      <c r="D21" s="38"/>
      <c r="E21" s="133"/>
      <c r="F21" s="393" t="s">
        <v>113</v>
      </c>
      <c r="G21" s="38" t="s">
        <v>113</v>
      </c>
      <c r="H21" s="38" t="s">
        <v>253</v>
      </c>
      <c r="I21" s="106"/>
      <c r="J21" s="106"/>
      <c r="K21" s="106"/>
      <c r="L21" s="188">
        <v>0</v>
      </c>
      <c r="M21" s="214">
        <v>3565</v>
      </c>
      <c r="N21" s="158">
        <v>0</v>
      </c>
      <c r="O21" s="319">
        <v>9684</v>
      </c>
      <c r="P21" s="421">
        <v>0</v>
      </c>
      <c r="Q21" s="107">
        <v>0</v>
      </c>
      <c r="R21" s="107">
        <v>0</v>
      </c>
    </row>
    <row r="22" spans="1:18" ht="12.75">
      <c r="A22" s="133"/>
      <c r="B22" s="38" t="s">
        <v>277</v>
      </c>
      <c r="C22" s="133"/>
      <c r="D22" s="38"/>
      <c r="E22" s="133"/>
      <c r="F22" s="394" t="s">
        <v>113</v>
      </c>
      <c r="G22" s="38" t="s">
        <v>113</v>
      </c>
      <c r="H22" s="38" t="s">
        <v>278</v>
      </c>
      <c r="I22" s="106"/>
      <c r="J22" s="106"/>
      <c r="K22" s="106"/>
      <c r="L22" s="188">
        <v>0</v>
      </c>
      <c r="M22" s="214">
        <v>40467</v>
      </c>
      <c r="N22" s="158">
        <v>0</v>
      </c>
      <c r="O22" s="319">
        <v>0</v>
      </c>
      <c r="P22" s="421">
        <v>25113</v>
      </c>
      <c r="Q22" s="107">
        <v>0</v>
      </c>
      <c r="R22" s="107">
        <v>0</v>
      </c>
    </row>
    <row r="23" spans="1:18" ht="12.75">
      <c r="A23" s="133"/>
      <c r="B23" s="38" t="s">
        <v>132</v>
      </c>
      <c r="C23" s="133"/>
      <c r="D23" s="38"/>
      <c r="E23" s="133"/>
      <c r="F23" s="394" t="s">
        <v>113</v>
      </c>
      <c r="G23" s="38" t="s">
        <v>113</v>
      </c>
      <c r="H23" s="38" t="s">
        <v>278</v>
      </c>
      <c r="I23" s="106"/>
      <c r="J23" s="106"/>
      <c r="K23" s="106"/>
      <c r="L23" s="188">
        <v>0</v>
      </c>
      <c r="M23" s="214">
        <v>2594</v>
      </c>
      <c r="N23" s="253">
        <v>0</v>
      </c>
      <c r="O23" s="319">
        <v>29797</v>
      </c>
      <c r="P23" s="421">
        <v>0</v>
      </c>
      <c r="Q23" s="107">
        <v>0</v>
      </c>
      <c r="R23" s="107">
        <v>0</v>
      </c>
    </row>
    <row r="24" spans="1:18" ht="22.5">
      <c r="A24" s="133"/>
      <c r="B24" s="31" t="s">
        <v>39</v>
      </c>
      <c r="C24" s="31" t="s">
        <v>105</v>
      </c>
      <c r="D24" s="31" t="s">
        <v>106</v>
      </c>
      <c r="E24" s="31" t="s">
        <v>75</v>
      </c>
      <c r="F24" s="33" t="s">
        <v>113</v>
      </c>
      <c r="G24" s="27" t="s">
        <v>113</v>
      </c>
      <c r="H24" s="27" t="s">
        <v>406</v>
      </c>
      <c r="I24" s="106"/>
      <c r="J24" s="106"/>
      <c r="K24" s="106"/>
      <c r="L24" s="188">
        <v>0</v>
      </c>
      <c r="M24" s="214">
        <v>47317</v>
      </c>
      <c r="N24" s="158">
        <v>0</v>
      </c>
      <c r="O24" s="322">
        <v>12412</v>
      </c>
      <c r="P24" s="421">
        <v>0</v>
      </c>
      <c r="Q24" s="107">
        <v>150000</v>
      </c>
      <c r="R24" s="107">
        <v>0</v>
      </c>
    </row>
    <row r="25" spans="1:18" ht="12.75">
      <c r="A25" s="133"/>
      <c r="B25" s="370"/>
      <c r="C25" s="369"/>
      <c r="D25" s="369"/>
      <c r="E25" s="369"/>
      <c r="F25" s="395" t="s">
        <v>113</v>
      </c>
      <c r="G25" s="368" t="s">
        <v>113</v>
      </c>
      <c r="H25" s="367" t="s">
        <v>380</v>
      </c>
      <c r="I25" s="106"/>
      <c r="J25" s="106"/>
      <c r="K25" s="106"/>
      <c r="L25" s="188">
        <v>0</v>
      </c>
      <c r="M25" s="214">
        <v>0</v>
      </c>
      <c r="N25" s="158">
        <v>0</v>
      </c>
      <c r="O25" s="318">
        <v>0</v>
      </c>
      <c r="P25" s="421">
        <v>0</v>
      </c>
      <c r="Q25" s="107">
        <v>30000</v>
      </c>
      <c r="R25" s="107">
        <v>0</v>
      </c>
    </row>
    <row r="26" spans="1:18" ht="12.75">
      <c r="A26" s="133"/>
      <c r="B26" s="38" t="s">
        <v>132</v>
      </c>
      <c r="C26" s="133"/>
      <c r="D26" s="38"/>
      <c r="E26" s="133"/>
      <c r="F26" s="394" t="s">
        <v>113</v>
      </c>
      <c r="G26" s="38" t="s">
        <v>113</v>
      </c>
      <c r="H26" s="38" t="s">
        <v>394</v>
      </c>
      <c r="I26" s="106"/>
      <c r="J26" s="106"/>
      <c r="K26" s="106"/>
      <c r="L26" s="188">
        <v>0</v>
      </c>
      <c r="M26" s="214">
        <v>0</v>
      </c>
      <c r="N26" s="253">
        <v>0</v>
      </c>
      <c r="O26" s="319">
        <v>5310</v>
      </c>
      <c r="P26" s="421">
        <v>81384</v>
      </c>
      <c r="Q26" s="107">
        <v>31477</v>
      </c>
      <c r="R26" s="107">
        <v>293059</v>
      </c>
    </row>
    <row r="27" spans="1:18" ht="22.5">
      <c r="A27" s="133"/>
      <c r="B27" s="38" t="s">
        <v>132</v>
      </c>
      <c r="C27" s="133"/>
      <c r="D27" s="38"/>
      <c r="E27" s="133"/>
      <c r="F27" s="394" t="s">
        <v>113</v>
      </c>
      <c r="G27" s="38" t="s">
        <v>113</v>
      </c>
      <c r="H27" s="38" t="s">
        <v>405</v>
      </c>
      <c r="I27" s="106"/>
      <c r="J27" s="106"/>
      <c r="K27" s="106"/>
      <c r="L27" s="188">
        <v>34691</v>
      </c>
      <c r="M27" s="214">
        <v>0</v>
      </c>
      <c r="N27" s="158">
        <v>0</v>
      </c>
      <c r="O27" s="319">
        <v>0</v>
      </c>
      <c r="P27" s="421">
        <v>15000</v>
      </c>
      <c r="Q27" s="107">
        <v>0</v>
      </c>
      <c r="R27" s="107">
        <v>0</v>
      </c>
    </row>
    <row r="28" spans="1:18" s="71" customFormat="1" ht="12.75">
      <c r="A28" s="72"/>
      <c r="B28" s="72"/>
      <c r="C28" s="72"/>
      <c r="D28" s="72"/>
      <c r="E28" s="72"/>
      <c r="F28" s="55" t="s">
        <v>113</v>
      </c>
      <c r="G28" s="163"/>
      <c r="H28" s="163" t="s">
        <v>204</v>
      </c>
      <c r="I28" s="91"/>
      <c r="J28" s="91"/>
      <c r="K28" s="91"/>
      <c r="L28" s="190">
        <f aca="true" t="shared" si="1" ref="L28:Q28">SUM(L18:L27)</f>
        <v>81579</v>
      </c>
      <c r="M28" s="203">
        <f t="shared" si="1"/>
        <v>134097</v>
      </c>
      <c r="N28" s="151">
        <f t="shared" si="1"/>
        <v>40000</v>
      </c>
      <c r="O28" s="221">
        <f t="shared" si="1"/>
        <v>57203</v>
      </c>
      <c r="P28" s="429">
        <f t="shared" si="1"/>
        <v>136497</v>
      </c>
      <c r="Q28" s="89">
        <f t="shared" si="1"/>
        <v>211477</v>
      </c>
      <c r="R28" s="89">
        <v>293059</v>
      </c>
    </row>
    <row r="29" spans="1:18" ht="12.75">
      <c r="A29" s="512" t="s">
        <v>65</v>
      </c>
      <c r="B29" s="512"/>
      <c r="C29" s="512"/>
      <c r="D29" s="512"/>
      <c r="E29" s="512"/>
      <c r="F29" s="512"/>
      <c r="G29" s="512"/>
      <c r="H29" s="512"/>
      <c r="I29" s="106"/>
      <c r="J29" s="106"/>
      <c r="K29" s="106"/>
      <c r="L29" s="190">
        <f aca="true" t="shared" si="2" ref="L29:R29">L17+L28</f>
        <v>86822</v>
      </c>
      <c r="M29" s="217">
        <f t="shared" si="2"/>
        <v>171207</v>
      </c>
      <c r="N29" s="151">
        <f t="shared" si="2"/>
        <v>207243</v>
      </c>
      <c r="O29" s="323">
        <f t="shared" si="2"/>
        <v>177460</v>
      </c>
      <c r="P29" s="447">
        <f t="shared" si="2"/>
        <v>475257</v>
      </c>
      <c r="Q29" s="89">
        <f t="shared" si="2"/>
        <v>211477</v>
      </c>
      <c r="R29" s="89">
        <f t="shared" si="2"/>
        <v>293059</v>
      </c>
    </row>
    <row r="30" ht="12.75" customHeight="1">
      <c r="L30" s="44"/>
    </row>
    <row r="31" ht="12.75" customHeight="1">
      <c r="L31" s="317"/>
    </row>
    <row r="33" ht="12.75" customHeight="1">
      <c r="L33" s="44"/>
    </row>
    <row r="35" ht="12.75" customHeight="1">
      <c r="L35" s="49"/>
    </row>
  </sheetData>
  <sheetProtection/>
  <mergeCells count="4">
    <mergeCell ref="A29:H29"/>
    <mergeCell ref="A3:H3"/>
    <mergeCell ref="A4:H4"/>
    <mergeCell ref="A1:S1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6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view="pageLayout" workbookViewId="0" topLeftCell="A1">
      <selection activeCell="I27" sqref="I27"/>
    </sheetView>
  </sheetViews>
  <sheetFormatPr defaultColWidth="10.28125" defaultRowHeight="12.75" customHeight="1"/>
  <cols>
    <col min="1" max="1" width="8.140625" style="17" customWidth="1"/>
    <col min="2" max="2" width="9.7109375" style="17" customWidth="1"/>
    <col min="3" max="3" width="9.28125" style="17" customWidth="1"/>
    <col min="4" max="4" width="40.28125" style="17" customWidth="1"/>
    <col min="5" max="5" width="9.7109375" style="1" hidden="1" customWidth="1"/>
    <col min="6" max="6" width="9.57421875" style="1" hidden="1" customWidth="1"/>
    <col min="7" max="7" width="2.140625" style="1" hidden="1" customWidth="1"/>
    <col min="8" max="8" width="11.28125" style="1" customWidth="1"/>
    <col min="9" max="9" width="11.140625" style="1" customWidth="1"/>
    <col min="10" max="10" width="10.57421875" style="1" customWidth="1"/>
    <col min="11" max="11" width="11.28125" style="0" bestFit="1" customWidth="1"/>
    <col min="12" max="14" width="10.421875" style="0" bestFit="1" customWidth="1"/>
  </cols>
  <sheetData>
    <row r="1" spans="1:14" ht="12.75">
      <c r="A1" s="326" t="s">
        <v>114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5"/>
    </row>
    <row r="2" spans="1:14" ht="12.75">
      <c r="A2" s="326"/>
      <c r="B2" s="326"/>
      <c r="C2" s="326"/>
      <c r="D2" s="326"/>
      <c r="E2" s="327" t="e">
        <f>#REF!</f>
        <v>#REF!</v>
      </c>
      <c r="F2" s="327" t="e">
        <f>#REF!</f>
        <v>#REF!</v>
      </c>
      <c r="G2" s="327" t="e">
        <f>#REF!</f>
        <v>#REF!</v>
      </c>
      <c r="H2" s="324"/>
      <c r="I2" s="327"/>
      <c r="J2" s="327"/>
      <c r="K2" s="325"/>
      <c r="L2" s="325"/>
      <c r="M2" s="325"/>
      <c r="N2" s="325"/>
    </row>
    <row r="3" spans="1:14" ht="30" customHeight="1">
      <c r="A3" s="361"/>
      <c r="B3" s="364"/>
      <c r="C3" s="362"/>
      <c r="D3" s="363" t="s">
        <v>115</v>
      </c>
      <c r="E3" s="328"/>
      <c r="F3" s="328"/>
      <c r="G3" s="328"/>
      <c r="H3" s="355" t="s">
        <v>179</v>
      </c>
      <c r="I3" s="329" t="s">
        <v>179</v>
      </c>
      <c r="J3" s="330" t="s">
        <v>131</v>
      </c>
      <c r="K3" s="331" t="s">
        <v>349</v>
      </c>
      <c r="L3" s="435" t="s">
        <v>131</v>
      </c>
      <c r="M3" s="332" t="s">
        <v>131</v>
      </c>
      <c r="N3" s="332" t="s">
        <v>131</v>
      </c>
    </row>
    <row r="4" spans="1:14" ht="33.75" customHeight="1">
      <c r="A4" s="333" t="s">
        <v>25</v>
      </c>
      <c r="B4" s="333" t="s">
        <v>182</v>
      </c>
      <c r="C4" s="333" t="s">
        <v>26</v>
      </c>
      <c r="D4" s="333" t="s">
        <v>28</v>
      </c>
      <c r="E4" s="332"/>
      <c r="F4" s="332"/>
      <c r="G4" s="332"/>
      <c r="H4" s="355">
        <v>2021</v>
      </c>
      <c r="I4" s="329">
        <v>2022</v>
      </c>
      <c r="J4" s="330">
        <v>2023</v>
      </c>
      <c r="K4" s="331">
        <v>2023</v>
      </c>
      <c r="L4" s="435">
        <v>2024</v>
      </c>
      <c r="M4" s="332">
        <v>2025</v>
      </c>
      <c r="N4" s="332">
        <v>2026</v>
      </c>
    </row>
    <row r="5" spans="1:14" ht="12.75">
      <c r="A5" s="334" t="s">
        <v>31</v>
      </c>
      <c r="B5" s="334"/>
      <c r="C5" s="334" t="s">
        <v>32</v>
      </c>
      <c r="D5" s="335" t="s">
        <v>71</v>
      </c>
      <c r="E5" s="336"/>
      <c r="F5" s="336"/>
      <c r="G5" s="336"/>
      <c r="H5" s="355"/>
      <c r="I5" s="337"/>
      <c r="J5" s="338"/>
      <c r="K5" s="339"/>
      <c r="L5" s="436"/>
      <c r="M5" s="387"/>
      <c r="N5" s="84"/>
    </row>
    <row r="6" spans="1:14" ht="12.75">
      <c r="A6" s="340" t="s">
        <v>132</v>
      </c>
      <c r="B6" s="341"/>
      <c r="C6" s="384" t="s">
        <v>399</v>
      </c>
      <c r="D6" s="385" t="s">
        <v>401</v>
      </c>
      <c r="E6" s="336"/>
      <c r="F6" s="336"/>
      <c r="G6" s="336"/>
      <c r="H6" s="388">
        <v>0</v>
      </c>
      <c r="I6" s="389">
        <v>0</v>
      </c>
      <c r="J6" s="390">
        <v>0</v>
      </c>
      <c r="K6" s="391">
        <v>0</v>
      </c>
      <c r="L6" s="437">
        <v>227000</v>
      </c>
      <c r="M6" s="386">
        <v>0</v>
      </c>
      <c r="N6" s="456">
        <v>0</v>
      </c>
    </row>
    <row r="7" spans="1:14" ht="12.75">
      <c r="A7" s="340" t="s">
        <v>132</v>
      </c>
      <c r="B7" s="346"/>
      <c r="C7" s="384" t="s">
        <v>400</v>
      </c>
      <c r="D7" s="385" t="s">
        <v>402</v>
      </c>
      <c r="E7" s="336"/>
      <c r="F7" s="336"/>
      <c r="G7" s="336"/>
      <c r="H7" s="388">
        <v>0</v>
      </c>
      <c r="I7" s="389">
        <v>0</v>
      </c>
      <c r="J7" s="390">
        <v>0</v>
      </c>
      <c r="K7" s="391">
        <v>0</v>
      </c>
      <c r="L7" s="437">
        <v>85000</v>
      </c>
      <c r="M7" s="386">
        <v>0</v>
      </c>
      <c r="N7" s="456">
        <v>0</v>
      </c>
    </row>
    <row r="8" spans="1:14" ht="12.75">
      <c r="A8" s="340" t="s">
        <v>132</v>
      </c>
      <c r="B8" s="346"/>
      <c r="C8" s="379" t="s">
        <v>374</v>
      </c>
      <c r="D8" s="342" t="s">
        <v>299</v>
      </c>
      <c r="E8" s="336"/>
      <c r="F8" s="336"/>
      <c r="G8" s="336"/>
      <c r="H8" s="356">
        <v>58802</v>
      </c>
      <c r="I8" s="343">
        <v>103076</v>
      </c>
      <c r="J8" s="344">
        <v>0</v>
      </c>
      <c r="K8" s="345">
        <v>11453</v>
      </c>
      <c r="L8" s="452">
        <v>0</v>
      </c>
      <c r="M8" s="450">
        <v>0</v>
      </c>
      <c r="N8" s="450">
        <v>0</v>
      </c>
    </row>
    <row r="9" spans="1:14" ht="12.75">
      <c r="A9" s="340" t="s">
        <v>276</v>
      </c>
      <c r="B9" s="340"/>
      <c r="C9" s="340" t="s">
        <v>376</v>
      </c>
      <c r="D9" s="342" t="s">
        <v>377</v>
      </c>
      <c r="E9" s="349"/>
      <c r="F9" s="349"/>
      <c r="G9" s="349"/>
      <c r="H9" s="356">
        <v>0</v>
      </c>
      <c r="I9" s="347">
        <v>46359</v>
      </c>
      <c r="J9" s="344">
        <v>0</v>
      </c>
      <c r="K9" s="345">
        <v>0</v>
      </c>
      <c r="L9" s="453">
        <v>0</v>
      </c>
      <c r="M9" s="450">
        <v>0</v>
      </c>
      <c r="N9" s="450">
        <v>0</v>
      </c>
    </row>
    <row r="10" spans="1:14" ht="12.75">
      <c r="A10" s="340" t="s">
        <v>132</v>
      </c>
      <c r="B10" s="340"/>
      <c r="C10" s="340" t="s">
        <v>218</v>
      </c>
      <c r="D10" s="348" t="s">
        <v>371</v>
      </c>
      <c r="E10" s="349"/>
      <c r="F10" s="349"/>
      <c r="G10" s="349"/>
      <c r="H10" s="356">
        <v>175549</v>
      </c>
      <c r="I10" s="343">
        <v>127508</v>
      </c>
      <c r="J10" s="344">
        <v>0</v>
      </c>
      <c r="K10" s="350">
        <v>86301</v>
      </c>
      <c r="L10" s="453">
        <v>0</v>
      </c>
      <c r="M10" s="450">
        <v>0</v>
      </c>
      <c r="N10" s="450">
        <v>0</v>
      </c>
    </row>
    <row r="11" spans="1:14" ht="12.75">
      <c r="A11" s="340" t="s">
        <v>132</v>
      </c>
      <c r="B11" s="68"/>
      <c r="C11" s="340" t="s">
        <v>245</v>
      </c>
      <c r="D11" s="348" t="s">
        <v>244</v>
      </c>
      <c r="E11" s="351"/>
      <c r="F11" s="351"/>
      <c r="G11" s="351"/>
      <c r="H11" s="356">
        <v>23809</v>
      </c>
      <c r="I11" s="343">
        <v>131426</v>
      </c>
      <c r="J11" s="344">
        <v>39186</v>
      </c>
      <c r="K11" s="350">
        <v>39186</v>
      </c>
      <c r="L11" s="437">
        <v>25602</v>
      </c>
      <c r="M11" s="450">
        <v>0</v>
      </c>
      <c r="N11" s="450">
        <v>0</v>
      </c>
    </row>
    <row r="12" spans="1:14" ht="12.75" customHeight="1">
      <c r="A12" s="449"/>
      <c r="B12" s="448"/>
      <c r="C12" s="341"/>
      <c r="D12" s="68" t="s">
        <v>372</v>
      </c>
      <c r="H12" s="357">
        <v>258160</v>
      </c>
      <c r="I12" s="352">
        <v>408369</v>
      </c>
      <c r="J12" s="353">
        <v>39186</v>
      </c>
      <c r="K12" s="354">
        <v>136940</v>
      </c>
      <c r="L12" s="438">
        <v>337602</v>
      </c>
      <c r="M12" s="451">
        <v>0</v>
      </c>
      <c r="N12" s="451">
        <v>0</v>
      </c>
    </row>
    <row r="13" spans="8:13" ht="12.75" customHeight="1">
      <c r="H13" s="292"/>
      <c r="K13" s="112"/>
      <c r="L13" s="112"/>
      <c r="M13" s="309"/>
    </row>
    <row r="14" ht="12.75" customHeight="1">
      <c r="J14" s="83"/>
    </row>
    <row r="16" ht="12.75" customHeight="1">
      <c r="K16" s="118"/>
    </row>
  </sheetData>
  <sheetProtection/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9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view="pageLayout" workbookViewId="0" topLeftCell="A1">
      <selection activeCell="G22" sqref="G22"/>
    </sheetView>
  </sheetViews>
  <sheetFormatPr defaultColWidth="10.28125" defaultRowHeight="12.75" customHeight="1"/>
  <cols>
    <col min="1" max="2" width="7.7109375" style="17" customWidth="1"/>
    <col min="3" max="3" width="8.421875" style="17" customWidth="1"/>
    <col min="4" max="4" width="7.7109375" style="17" customWidth="1"/>
    <col min="5" max="5" width="10.140625" style="17" customWidth="1"/>
    <col min="6" max="6" width="8.8515625" style="17" customWidth="1"/>
    <col min="7" max="7" width="37.7109375" style="17" customWidth="1"/>
    <col min="8" max="8" width="9.57421875" style="1" hidden="1" customWidth="1"/>
    <col min="9" max="10" width="9.8515625" style="1" hidden="1" customWidth="1"/>
    <col min="11" max="13" width="11.28125" style="1" customWidth="1"/>
    <col min="14" max="17" width="12.140625" style="1" customWidth="1"/>
    <col min="18" max="18" width="14.140625" style="1" customWidth="1"/>
    <col min="19" max="19" width="11.28125" style="0" bestFit="1" customWidth="1"/>
  </cols>
  <sheetData>
    <row r="1" spans="1:19" ht="15">
      <c r="A1" s="525"/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</row>
    <row r="2" spans="1:19" ht="15">
      <c r="A2" s="525" t="s">
        <v>297</v>
      </c>
      <c r="B2" s="525"/>
      <c r="C2" s="525"/>
      <c r="D2" s="525"/>
      <c r="E2" s="525"/>
      <c r="F2" s="525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</row>
    <row r="3" spans="1:10" ht="12.75">
      <c r="A3" s="28"/>
      <c r="B3" s="28"/>
      <c r="C3" s="28"/>
      <c r="D3" s="28"/>
      <c r="E3" s="28"/>
      <c r="F3" s="28"/>
      <c r="G3" s="28"/>
      <c r="H3" s="1" t="e">
        <f>#REF!+#REF!</f>
        <v>#REF!</v>
      </c>
      <c r="I3" s="1" t="e">
        <f>#REF!+#REF!</f>
        <v>#REF!</v>
      </c>
      <c r="J3" s="1" t="e">
        <f>#REF!+#REF!</f>
        <v>#REF!</v>
      </c>
    </row>
    <row r="4" spans="1:17" ht="30" customHeight="1">
      <c r="A4" s="529" t="s">
        <v>285</v>
      </c>
      <c r="B4" s="530"/>
      <c r="C4" s="530"/>
      <c r="D4" s="530"/>
      <c r="E4" s="530"/>
      <c r="F4" s="530"/>
      <c r="G4" s="531"/>
      <c r="H4" s="119"/>
      <c r="I4" s="119"/>
      <c r="J4" s="119"/>
      <c r="K4" s="212" t="s">
        <v>179</v>
      </c>
      <c r="L4" s="198" t="s">
        <v>179</v>
      </c>
      <c r="M4" s="152" t="s">
        <v>131</v>
      </c>
      <c r="N4" s="238" t="s">
        <v>292</v>
      </c>
      <c r="O4" s="430" t="s">
        <v>131</v>
      </c>
      <c r="P4" s="122" t="s">
        <v>131</v>
      </c>
      <c r="Q4" s="122" t="s">
        <v>131</v>
      </c>
    </row>
    <row r="5" spans="1:17" ht="33.75" customHeight="1">
      <c r="A5" s="294" t="s">
        <v>25</v>
      </c>
      <c r="B5" s="294" t="s">
        <v>67</v>
      </c>
      <c r="C5" s="294" t="s">
        <v>68</v>
      </c>
      <c r="D5" s="296" t="s">
        <v>69</v>
      </c>
      <c r="E5" s="294" t="s">
        <v>182</v>
      </c>
      <c r="F5" s="294" t="s">
        <v>26</v>
      </c>
      <c r="G5" s="293" t="s">
        <v>28</v>
      </c>
      <c r="H5" s="122"/>
      <c r="I5" s="122"/>
      <c r="J5" s="122"/>
      <c r="K5" s="212">
        <v>2021</v>
      </c>
      <c r="L5" s="198">
        <v>2022</v>
      </c>
      <c r="M5" s="152">
        <v>2023</v>
      </c>
      <c r="N5" s="232">
        <v>2023</v>
      </c>
      <c r="O5" s="430">
        <v>2024</v>
      </c>
      <c r="P5" s="122">
        <v>2025</v>
      </c>
      <c r="Q5" s="122">
        <v>2026</v>
      </c>
    </row>
    <row r="6" spans="1:17" ht="12.75">
      <c r="A6" s="295" t="s">
        <v>31</v>
      </c>
      <c r="B6" s="295" t="s">
        <v>32</v>
      </c>
      <c r="C6" s="295" t="s">
        <v>33</v>
      </c>
      <c r="D6" s="25" t="s">
        <v>71</v>
      </c>
      <c r="E6" s="295" t="s">
        <v>72</v>
      </c>
      <c r="F6" s="295" t="s">
        <v>73</v>
      </c>
      <c r="G6" s="164" t="s">
        <v>74</v>
      </c>
      <c r="H6" s="102"/>
      <c r="I6" s="102"/>
      <c r="J6" s="102"/>
      <c r="K6" s="358"/>
      <c r="L6" s="218"/>
      <c r="M6" s="156">
        <v>1</v>
      </c>
      <c r="N6" s="235"/>
      <c r="O6" s="439"/>
      <c r="P6" s="102"/>
      <c r="Q6" s="454">
        <v>1</v>
      </c>
    </row>
    <row r="7" spans="1:17" ht="12.75">
      <c r="A7" s="61" t="s">
        <v>40</v>
      </c>
      <c r="B7" s="61" t="s">
        <v>76</v>
      </c>
      <c r="C7" s="61" t="s">
        <v>102</v>
      </c>
      <c r="D7" s="69" t="s">
        <v>80</v>
      </c>
      <c r="E7" s="61" t="s">
        <v>350</v>
      </c>
      <c r="F7" s="61" t="s">
        <v>350</v>
      </c>
      <c r="G7" s="165" t="s">
        <v>337</v>
      </c>
      <c r="H7" s="109"/>
      <c r="I7" s="109"/>
      <c r="J7" s="109"/>
      <c r="K7" s="359">
        <v>0</v>
      </c>
      <c r="L7" s="219">
        <v>0</v>
      </c>
      <c r="M7" s="155">
        <v>0</v>
      </c>
      <c r="N7" s="236">
        <v>0</v>
      </c>
      <c r="O7" s="440">
        <v>0</v>
      </c>
      <c r="P7" s="455">
        <v>0</v>
      </c>
      <c r="Q7" s="98">
        <v>0</v>
      </c>
    </row>
    <row r="8" spans="1:17" ht="12.75">
      <c r="A8" s="61" t="s">
        <v>242</v>
      </c>
      <c r="B8" s="61" t="s">
        <v>76</v>
      </c>
      <c r="C8" s="61" t="s">
        <v>102</v>
      </c>
      <c r="D8" s="69" t="s">
        <v>80</v>
      </c>
      <c r="E8" s="61" t="s">
        <v>300</v>
      </c>
      <c r="F8" s="61" t="s">
        <v>300</v>
      </c>
      <c r="G8" s="240" t="s">
        <v>301</v>
      </c>
      <c r="H8" s="102"/>
      <c r="I8" s="102"/>
      <c r="J8" s="102"/>
      <c r="K8" s="359">
        <v>23076</v>
      </c>
      <c r="L8" s="219">
        <v>130901</v>
      </c>
      <c r="M8" s="155">
        <v>39186</v>
      </c>
      <c r="N8" s="236">
        <v>39186</v>
      </c>
      <c r="O8" s="440">
        <v>25602</v>
      </c>
      <c r="P8" s="455">
        <v>0</v>
      </c>
      <c r="Q8" s="98">
        <v>0</v>
      </c>
    </row>
    <row r="9" spans="1:17" ht="22.5">
      <c r="A9" s="32" t="s">
        <v>132</v>
      </c>
      <c r="B9" s="32" t="s">
        <v>76</v>
      </c>
      <c r="C9" s="32" t="s">
        <v>102</v>
      </c>
      <c r="D9" s="32" t="s">
        <v>80</v>
      </c>
      <c r="E9" s="61" t="s">
        <v>116</v>
      </c>
      <c r="F9" s="32" t="s">
        <v>116</v>
      </c>
      <c r="G9" s="165" t="s">
        <v>220</v>
      </c>
      <c r="H9" s="109"/>
      <c r="I9" s="109"/>
      <c r="J9" s="109"/>
      <c r="K9" s="359">
        <v>57099</v>
      </c>
      <c r="L9" s="219">
        <v>59171</v>
      </c>
      <c r="M9" s="155">
        <v>61340</v>
      </c>
      <c r="N9" s="236">
        <v>61340</v>
      </c>
      <c r="O9" s="441">
        <v>63459</v>
      </c>
      <c r="P9" s="283">
        <v>63000</v>
      </c>
      <c r="Q9" s="108">
        <v>60000</v>
      </c>
    </row>
    <row r="10" spans="1:17" ht="12.75">
      <c r="A10" s="32" t="s">
        <v>132</v>
      </c>
      <c r="B10" s="32" t="s">
        <v>76</v>
      </c>
      <c r="C10" s="32" t="s">
        <v>102</v>
      </c>
      <c r="D10" s="32" t="s">
        <v>80</v>
      </c>
      <c r="E10" s="32"/>
      <c r="F10" s="32" t="s">
        <v>116</v>
      </c>
      <c r="G10" s="165" t="s">
        <v>214</v>
      </c>
      <c r="H10" s="109"/>
      <c r="I10" s="109"/>
      <c r="J10" s="109"/>
      <c r="K10" s="359">
        <v>52169</v>
      </c>
      <c r="L10" s="219">
        <v>52169</v>
      </c>
      <c r="M10" s="155">
        <v>52169</v>
      </c>
      <c r="N10" s="236">
        <v>52169</v>
      </c>
      <c r="O10" s="440">
        <v>52168</v>
      </c>
      <c r="P10" s="108">
        <v>52169</v>
      </c>
      <c r="Q10" s="108">
        <v>52169</v>
      </c>
    </row>
    <row r="11" spans="1:17" ht="12.75">
      <c r="A11" s="61" t="s">
        <v>132</v>
      </c>
      <c r="B11" s="61" t="s">
        <v>76</v>
      </c>
      <c r="C11" s="61" t="s">
        <v>102</v>
      </c>
      <c r="D11" s="61" t="s">
        <v>80</v>
      </c>
      <c r="E11" s="61" t="s">
        <v>116</v>
      </c>
      <c r="F11" s="32"/>
      <c r="G11" s="165" t="s">
        <v>390</v>
      </c>
      <c r="H11" s="109"/>
      <c r="I11" s="109"/>
      <c r="J11" s="109"/>
      <c r="K11" s="359">
        <v>0</v>
      </c>
      <c r="L11" s="219">
        <v>0</v>
      </c>
      <c r="M11" s="155">
        <v>0</v>
      </c>
      <c r="N11" s="236">
        <v>0</v>
      </c>
      <c r="O11" s="440">
        <v>11600</v>
      </c>
      <c r="P11" s="108">
        <v>15200</v>
      </c>
      <c r="Q11" s="108">
        <v>11200</v>
      </c>
    </row>
    <row r="12" spans="1:17" ht="12.75">
      <c r="A12" s="32" t="s">
        <v>132</v>
      </c>
      <c r="B12" s="32" t="s">
        <v>76</v>
      </c>
      <c r="C12" s="32" t="s">
        <v>102</v>
      </c>
      <c r="D12" s="32" t="s">
        <v>80</v>
      </c>
      <c r="E12" s="32"/>
      <c r="F12" s="32" t="s">
        <v>116</v>
      </c>
      <c r="G12" s="165" t="s">
        <v>249</v>
      </c>
      <c r="H12" s="109"/>
      <c r="I12" s="109"/>
      <c r="J12" s="109"/>
      <c r="K12" s="359">
        <v>335000</v>
      </c>
      <c r="L12" s="365">
        <v>0</v>
      </c>
      <c r="M12" s="155">
        <v>0</v>
      </c>
      <c r="N12" s="236">
        <v>0</v>
      </c>
      <c r="O12" s="440">
        <v>0</v>
      </c>
      <c r="P12" s="108">
        <v>0</v>
      </c>
      <c r="Q12" s="108">
        <v>0</v>
      </c>
    </row>
    <row r="13" spans="1:17" ht="12.75">
      <c r="A13" s="526" t="s">
        <v>284</v>
      </c>
      <c r="B13" s="527"/>
      <c r="C13" s="527"/>
      <c r="D13" s="527"/>
      <c r="E13" s="527"/>
      <c r="F13" s="527"/>
      <c r="G13" s="528"/>
      <c r="H13" s="110"/>
      <c r="I13" s="110"/>
      <c r="J13" s="110"/>
      <c r="K13" s="360">
        <f aca="true" t="shared" si="0" ref="K13:Q13">SUM(K7:K12)</f>
        <v>467344</v>
      </c>
      <c r="L13" s="272">
        <f t="shared" si="0"/>
        <v>242241</v>
      </c>
      <c r="M13" s="161">
        <f t="shared" si="0"/>
        <v>152695</v>
      </c>
      <c r="N13" s="237">
        <f t="shared" si="0"/>
        <v>152695</v>
      </c>
      <c r="O13" s="442">
        <f t="shared" si="0"/>
        <v>152829</v>
      </c>
      <c r="P13" s="284">
        <f t="shared" si="0"/>
        <v>130369</v>
      </c>
      <c r="Q13" s="99">
        <f t="shared" si="0"/>
        <v>123369</v>
      </c>
    </row>
    <row r="14" ht="12.75" customHeight="1">
      <c r="K14" s="292"/>
    </row>
    <row r="20" spans="12:13" ht="12.75" customHeight="1">
      <c r="L20" s="292"/>
      <c r="M20" s="292"/>
    </row>
  </sheetData>
  <sheetProtection/>
  <mergeCells count="4">
    <mergeCell ref="A13:G13"/>
    <mergeCell ref="A4:G4"/>
    <mergeCell ref="A1:S1"/>
    <mergeCell ref="A2:F2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67" r:id="rId3"/>
  <headerFooter alignWithMargins="0">
    <oddFooter>&amp;C&amp;P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7" sqref="D7:G7"/>
    </sheetView>
  </sheetViews>
  <sheetFormatPr defaultColWidth="10.28125" defaultRowHeight="12.75" customHeight="1"/>
  <cols>
    <col min="1" max="1" width="14.7109375" style="1" customWidth="1"/>
    <col min="2" max="2" width="14.8515625" style="0" customWidth="1"/>
    <col min="3" max="3" width="29.57421875" style="0" customWidth="1"/>
    <col min="4" max="4" width="12.8515625" style="0" customWidth="1"/>
    <col min="5" max="5" width="4.140625" style="0" hidden="1" customWidth="1"/>
    <col min="6" max="6" width="13.140625" style="0" customWidth="1"/>
    <col min="7" max="7" width="30.57421875" style="0" customWidth="1"/>
  </cols>
  <sheetData>
    <row r="1" spans="1:7" ht="33.75" customHeight="1">
      <c r="A1" s="39"/>
      <c r="B1" s="30"/>
      <c r="C1" s="543" t="s">
        <v>411</v>
      </c>
      <c r="D1" s="544"/>
      <c r="E1" s="544"/>
      <c r="F1" s="544"/>
      <c r="G1" s="545"/>
    </row>
    <row r="2" spans="1:7" s="118" customFormat="1" ht="33.75" customHeight="1">
      <c r="A2" s="116"/>
      <c r="B2" s="117"/>
      <c r="C2" s="546"/>
      <c r="D2" s="547"/>
      <c r="E2" s="547"/>
      <c r="F2" s="547"/>
      <c r="G2" s="548"/>
    </row>
    <row r="3" spans="1:7" ht="36.75" customHeight="1">
      <c r="A3" s="39"/>
      <c r="B3" s="30"/>
      <c r="C3" s="552" t="s">
        <v>176</v>
      </c>
      <c r="D3" s="552"/>
      <c r="E3" s="123"/>
      <c r="F3" s="532" t="s">
        <v>177</v>
      </c>
      <c r="G3" s="533"/>
    </row>
    <row r="4" spans="1:7" ht="24.75" customHeight="1">
      <c r="A4" s="39"/>
      <c r="B4" s="30"/>
      <c r="C4" s="534">
        <v>3080386</v>
      </c>
      <c r="D4" s="534"/>
      <c r="E4" s="124"/>
      <c r="F4" s="535">
        <v>3080386</v>
      </c>
      <c r="G4" s="535"/>
    </row>
    <row r="5" spans="1:7" ht="25.5" customHeight="1">
      <c r="A5" s="39"/>
      <c r="B5" s="30"/>
      <c r="C5" s="125"/>
      <c r="D5" s="125"/>
      <c r="E5" s="125"/>
      <c r="F5" s="125"/>
      <c r="G5" s="125"/>
    </row>
    <row r="6" spans="1:7" ht="15">
      <c r="A6" s="40"/>
      <c r="C6" s="125"/>
      <c r="D6" s="125"/>
      <c r="E6" s="125"/>
      <c r="F6" s="125"/>
      <c r="G6" s="125"/>
    </row>
    <row r="7" spans="1:11" ht="26.25" customHeight="1">
      <c r="A7" s="111"/>
      <c r="C7" s="196" t="s">
        <v>231</v>
      </c>
      <c r="D7" s="536">
        <v>2717671</v>
      </c>
      <c r="E7" s="537"/>
      <c r="F7" s="537"/>
      <c r="G7" s="538"/>
      <c r="K7" s="126"/>
    </row>
    <row r="8" spans="1:7" ht="26.25" customHeight="1">
      <c r="A8" s="34"/>
      <c r="C8" s="196" t="s">
        <v>202</v>
      </c>
      <c r="D8" s="536">
        <v>25113</v>
      </c>
      <c r="E8" s="537"/>
      <c r="F8" s="537"/>
      <c r="G8" s="538"/>
    </row>
    <row r="9" spans="1:7" ht="26.25" customHeight="1">
      <c r="A9" s="34"/>
      <c r="C9" s="196" t="s">
        <v>232</v>
      </c>
      <c r="D9" s="536">
        <v>337602</v>
      </c>
      <c r="E9" s="537"/>
      <c r="F9" s="537"/>
      <c r="G9" s="538"/>
    </row>
    <row r="10" spans="3:7" ht="45" customHeight="1">
      <c r="C10" s="197" t="s">
        <v>235</v>
      </c>
      <c r="D10" s="540">
        <f>SUM(D7:D9)</f>
        <v>3080386</v>
      </c>
      <c r="E10" s="541"/>
      <c r="F10" s="541"/>
      <c r="G10" s="542"/>
    </row>
    <row r="11" spans="3:7" ht="26.25" customHeight="1">
      <c r="C11" s="125"/>
      <c r="D11" s="127"/>
      <c r="E11" s="127"/>
      <c r="F11" s="127"/>
      <c r="G11" s="127"/>
    </row>
    <row r="12" spans="3:7" ht="26.25" customHeight="1">
      <c r="C12" s="196" t="s">
        <v>236</v>
      </c>
      <c r="D12" s="536">
        <v>2452300</v>
      </c>
      <c r="E12" s="537"/>
      <c r="F12" s="537"/>
      <c r="G12" s="538"/>
    </row>
    <row r="13" spans="3:7" ht="26.25" customHeight="1">
      <c r="C13" s="196" t="s">
        <v>237</v>
      </c>
      <c r="D13" s="536">
        <v>475257</v>
      </c>
      <c r="E13" s="537"/>
      <c r="F13" s="537"/>
      <c r="G13" s="538"/>
    </row>
    <row r="14" spans="3:7" ht="26.25" customHeight="1">
      <c r="C14" s="196" t="s">
        <v>238</v>
      </c>
      <c r="D14" s="536">
        <v>152829</v>
      </c>
      <c r="E14" s="537"/>
      <c r="F14" s="537"/>
      <c r="G14" s="538"/>
    </row>
    <row r="15" spans="3:7" ht="45" customHeight="1">
      <c r="C15" s="457" t="s">
        <v>177</v>
      </c>
      <c r="D15" s="549">
        <f>SUM(D12:D14)</f>
        <v>3080386</v>
      </c>
      <c r="E15" s="550"/>
      <c r="F15" s="550"/>
      <c r="G15" s="551"/>
    </row>
    <row r="16" spans="3:7" ht="12.75" customHeight="1">
      <c r="C16" s="113"/>
      <c r="D16" s="539"/>
      <c r="E16" s="539"/>
      <c r="F16" s="539"/>
      <c r="G16" s="539"/>
    </row>
    <row r="17" spans="6:7" ht="12.75" customHeight="1">
      <c r="F17" s="112"/>
      <c r="G17" s="378"/>
    </row>
    <row r="18" ht="12.75" customHeight="1">
      <c r="G18" s="251"/>
    </row>
    <row r="20" ht="12.75" customHeight="1">
      <c r="G20" s="162"/>
    </row>
  </sheetData>
  <sheetProtection/>
  <mergeCells count="15">
    <mergeCell ref="D14:G14"/>
    <mergeCell ref="D16:G16"/>
    <mergeCell ref="D10:G10"/>
    <mergeCell ref="C1:G1"/>
    <mergeCell ref="C2:G2"/>
    <mergeCell ref="D7:G7"/>
    <mergeCell ref="D8:G8"/>
    <mergeCell ref="D15:G15"/>
    <mergeCell ref="C3:D3"/>
    <mergeCell ref="F3:G3"/>
    <mergeCell ref="C4:D4"/>
    <mergeCell ref="F4:G4"/>
    <mergeCell ref="D9:G9"/>
    <mergeCell ref="D12:G12"/>
    <mergeCell ref="D13:G1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pracovnik</dc:creator>
  <cp:keywords/>
  <dc:description/>
  <cp:lastModifiedBy>PETRUŠKOVÁ Iveta</cp:lastModifiedBy>
  <cp:lastPrinted>2023-12-14T10:48:42Z</cp:lastPrinted>
  <dcterms:created xsi:type="dcterms:W3CDTF">2004-12-20T08:40:28Z</dcterms:created>
  <dcterms:modified xsi:type="dcterms:W3CDTF">2023-12-14T10:56:24Z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