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650" windowHeight="9975" firstSheet="2" activeTab="7"/>
  </bookViews>
  <sheets>
    <sheet name="UVOD" sheetId="1" r:id="rId1"/>
    <sheet name="CAST_I_1_PRIJMY" sheetId="2" r:id="rId2"/>
    <sheet name="CAST_I_1_VYDAVKY" sheetId="3" r:id="rId3"/>
    <sheet name="CAST_I_2_PRIJMY" sheetId="4" r:id="rId4"/>
    <sheet name="CAST_I_2_VYDAVKY" sheetId="5" r:id="rId5"/>
    <sheet name="CAST_II_PRIJMY" sheetId="6" r:id="rId6"/>
    <sheet name="CAST_II_VYDAVKY" sheetId="7" r:id="rId7"/>
    <sheet name="REKAPITULÁCIA" sheetId="8" r:id="rId8"/>
    <sheet name="Hárok8" sheetId="9" r:id="rId9"/>
    <sheet name="Hárok7" sheetId="10" r:id="rId10"/>
    <sheet name="Hárok6" sheetId="11" r:id="rId11"/>
    <sheet name="Hárok5" sheetId="12" r:id="rId12"/>
    <sheet name="Hárok4" sheetId="13" r:id="rId13"/>
    <sheet name="Hárok3" sheetId="14" r:id="rId14"/>
    <sheet name="CAST_III_VYDAVKY" sheetId="15" r:id="rId15"/>
    <sheet name="PARAM" sheetId="16" r:id="rId16"/>
    <sheet name="Správa o kompatibilite" sheetId="17" r:id="rId17"/>
  </sheets>
  <definedNames>
    <definedName name="_xlnm.Print_Titles" localSheetId="1">'CAST_I_1_PRIJMY'!$3:$5</definedName>
    <definedName name="_xlnm.Print_Titles" localSheetId="2">'CAST_I_1_VYDAVKY'!$4:$6</definedName>
    <definedName name="_xlnm.Print_Titles" localSheetId="3">'CAST_I_2_PRIJMY'!$4:$6</definedName>
    <definedName name="_xlnm.Print_Titles" localSheetId="4">'CAST_I_2_VYDAVKY'!$4:$6</definedName>
    <definedName name="_xlnm.Print_Titles" localSheetId="5">'CAST_II_PRIJMY'!$3:$5</definedName>
    <definedName name="_xlnm.Print_Titles" localSheetId="6">'CAST_II_VYDAVKY'!$3:$5</definedName>
    <definedName name="_xlnm.Print_Area" localSheetId="1">'CAST_I_1_PRIJMY'!$A$1:$O$33</definedName>
    <definedName name="_xlnm.Print_Area" localSheetId="2">'CAST_I_1_VYDAVKY'!$A$1:$Q$142</definedName>
    <definedName name="_xlnm.Print_Area" localSheetId="3">'CAST_I_2_PRIJMY'!$A$1:$O$19</definedName>
    <definedName name="_xlnm.Print_Area" localSheetId="4">'CAST_I_2_VYDAVKY'!$A$1:$R$32</definedName>
    <definedName name="_xlnm.Print_Area" localSheetId="5">'CAST_II_PRIJMY'!$A$1:$O$13</definedName>
    <definedName name="_xlnm.Print_Area" localSheetId="6">'CAST_II_VYDAVKY'!$A$1:$S$13</definedName>
    <definedName name="_xlnm.Print_Area" localSheetId="7">'REKAPITULÁCIA'!$C$1:$G$16</definedName>
  </definedNames>
  <calcPr fullCalcOnLoad="1"/>
</workbook>
</file>

<file path=xl/sharedStrings.xml><?xml version="1.0" encoding="utf-8"?>
<sst xmlns="http://schemas.openxmlformats.org/spreadsheetml/2006/main" count="1258" uniqueCount="378">
  <si>
    <t>IČO</t>
  </si>
  <si>
    <t>Mesiac</t>
  </si>
  <si>
    <t>Rok</t>
  </si>
  <si>
    <t xml:space="preserve">Kód okresu </t>
  </si>
  <si>
    <t xml:space="preserve">Kód obce </t>
  </si>
  <si>
    <t>00319902</t>
  </si>
  <si>
    <t>605</t>
  </si>
  <si>
    <t>518387</t>
  </si>
  <si>
    <t>Názov subjektu verejnej správy</t>
  </si>
  <si>
    <t>MESTO  DUDINCE</t>
  </si>
  <si>
    <t/>
  </si>
  <si>
    <t xml:space="preserve">Právna forma </t>
  </si>
  <si>
    <t>Mesto</t>
  </si>
  <si>
    <t xml:space="preserve">Sídlo </t>
  </si>
  <si>
    <t>Ulica a číslo</t>
  </si>
  <si>
    <t>PSČ</t>
  </si>
  <si>
    <t>Názov obce</t>
  </si>
  <si>
    <t>Dudince</t>
  </si>
  <si>
    <t>Smerové číslo telefónu</t>
  </si>
  <si>
    <t>Číslo telefónu</t>
  </si>
  <si>
    <t>Číslo faxu</t>
  </si>
  <si>
    <t>e-mailová adresa</t>
  </si>
  <si>
    <t xml:space="preserve">                                                                                                                       Podpisový záznam štatutárneho orgánu                                                                                             alebo člena štatutárneho orgánu                                                             subjektu verejnej správy:</t>
  </si>
  <si>
    <t>Časť I. Príjmy a výdavky rozpočtu subjektu verejnej správy</t>
  </si>
  <si>
    <t>Bežný rozpočet</t>
  </si>
  <si>
    <t xml:space="preserve">1.1.Príjmy </t>
  </si>
  <si>
    <t>Zdroj</t>
  </si>
  <si>
    <t>Položka</t>
  </si>
  <si>
    <t>Podpoložka</t>
  </si>
  <si>
    <t>Názov</t>
  </si>
  <si>
    <t>Skutočnosť k 30.9.2015</t>
  </si>
  <si>
    <t>a</t>
  </si>
  <si>
    <t>b</t>
  </si>
  <si>
    <t>c</t>
  </si>
  <si>
    <t>d</t>
  </si>
  <si>
    <t>2</t>
  </si>
  <si>
    <t>3</t>
  </si>
  <si>
    <t xml:space="preserve">111 </t>
  </si>
  <si>
    <t>312</t>
  </si>
  <si>
    <t>001</t>
  </si>
  <si>
    <t xml:space="preserve">41  </t>
  </si>
  <si>
    <t>111</t>
  </si>
  <si>
    <t>003</t>
  </si>
  <si>
    <t>Výnos dane z príjmov poukázaný územnej samospráve</t>
  </si>
  <si>
    <t>121</t>
  </si>
  <si>
    <t>Daň z pozemkov</t>
  </si>
  <si>
    <t>002</t>
  </si>
  <si>
    <t>Daň zo stavieb</t>
  </si>
  <si>
    <t>Daň z bytov</t>
  </si>
  <si>
    <t>133</t>
  </si>
  <si>
    <t>Daň za psa</t>
  </si>
  <si>
    <t>004</t>
  </si>
  <si>
    <t>006</t>
  </si>
  <si>
    <t>Daň za ubytovanie</t>
  </si>
  <si>
    <t>013</t>
  </si>
  <si>
    <t>Daň za komunálne odpady a drobné stavebné odpady</t>
  </si>
  <si>
    <t>212</t>
  </si>
  <si>
    <t>Príjmy z prenajatých pozemkov</t>
  </si>
  <si>
    <t>Príjmy z prenajatých budov, priestorov a objektov</t>
  </si>
  <si>
    <t>Príjmy z prenajatých strojov, prístrojov, zariadení, techniky a náradia</t>
  </si>
  <si>
    <t>221</t>
  </si>
  <si>
    <t>Ostatné administratívne poplatky</t>
  </si>
  <si>
    <t>223</t>
  </si>
  <si>
    <t>243</t>
  </si>
  <si>
    <t xml:space="preserve">   </t>
  </si>
  <si>
    <t>Úroky z tuzemských účtov finančného hospodárenia</t>
  </si>
  <si>
    <t>292</t>
  </si>
  <si>
    <t>008</t>
  </si>
  <si>
    <t>Príjmy z odvodov z hazardných hier a iných podobných hier</t>
  </si>
  <si>
    <t>311</t>
  </si>
  <si>
    <t>Úhrn</t>
  </si>
  <si>
    <t xml:space="preserve">1.2. Výdavky </t>
  </si>
  <si>
    <t>Oddiel</t>
  </si>
  <si>
    <t>Skupina</t>
  </si>
  <si>
    <t>Trieda</t>
  </si>
  <si>
    <t>Podtrieda</t>
  </si>
  <si>
    <t>e</t>
  </si>
  <si>
    <t>f</t>
  </si>
  <si>
    <t>g</t>
  </si>
  <si>
    <t>h</t>
  </si>
  <si>
    <t>i</t>
  </si>
  <si>
    <t>1</t>
  </si>
  <si>
    <t xml:space="preserve">       </t>
  </si>
  <si>
    <t>01</t>
  </si>
  <si>
    <t xml:space="preserve"> </t>
  </si>
  <si>
    <t>611</t>
  </si>
  <si>
    <t>6</t>
  </si>
  <si>
    <t>0</t>
  </si>
  <si>
    <t>631</t>
  </si>
  <si>
    <t>Cestovné náhrady - tuzemské</t>
  </si>
  <si>
    <t>632</t>
  </si>
  <si>
    <t>633</t>
  </si>
  <si>
    <t>Všeobecný materiál</t>
  </si>
  <si>
    <t xml:space="preserve">Reprezentačné </t>
  </si>
  <si>
    <t>634</t>
  </si>
  <si>
    <t>637</t>
  </si>
  <si>
    <t>06</t>
  </si>
  <si>
    <t>614</t>
  </si>
  <si>
    <t>Odmeny</t>
  </si>
  <si>
    <t>Cestovné náhrady - zahraničné</t>
  </si>
  <si>
    <t>Vodné, stočné</t>
  </si>
  <si>
    <t>005</t>
  </si>
  <si>
    <t>635</t>
  </si>
  <si>
    <t>Rutinná a štandardná údržba výpočtovej techniky</t>
  </si>
  <si>
    <t>636</t>
  </si>
  <si>
    <t>Propagácia, reklama a inzercia</t>
  </si>
  <si>
    <t>Prídel do sociálneho fondu</t>
  </si>
  <si>
    <t>641</t>
  </si>
  <si>
    <t>642</t>
  </si>
  <si>
    <t>Transfery na členské príspevky</t>
  </si>
  <si>
    <t>644</t>
  </si>
  <si>
    <t>7</t>
  </si>
  <si>
    <t>651</t>
  </si>
  <si>
    <t>03</t>
  </si>
  <si>
    <t>04</t>
  </si>
  <si>
    <t>5</t>
  </si>
  <si>
    <t>05</t>
  </si>
  <si>
    <t>4</t>
  </si>
  <si>
    <t>08</t>
  </si>
  <si>
    <t>10</t>
  </si>
  <si>
    <t>Kapitálový rozpočet</t>
  </si>
  <si>
    <t>1.1. Príjmy</t>
  </si>
  <si>
    <t>322</t>
  </si>
  <si>
    <t>717</t>
  </si>
  <si>
    <t>Časť II. Finančné operácie subjektu verejnej správy a pohyby na mimorozpočtových účtoch štátnych rozpočtových organizácií</t>
  </si>
  <si>
    <t>2.1. Príjmové operácie</t>
  </si>
  <si>
    <t>Kód účtu</t>
  </si>
  <si>
    <t>2.2. Výdavkové operácie</t>
  </si>
  <si>
    <t>821</t>
  </si>
  <si>
    <t>814</t>
  </si>
  <si>
    <t xml:space="preserve">Časť III. Podnikateľská činnosť subjektu verejnej správy, príjmy a výdavky zariadení školského stravovania a iné nerozpočtované príjmy a výdavky  </t>
  </si>
  <si>
    <t>3.2. Výdavky</t>
  </si>
  <si>
    <t>CAST_I_1_PRIJMY</t>
  </si>
  <si>
    <t>CAST_I_1_VYDAVKY</t>
  </si>
  <si>
    <t>CAST_I_2_PRIJMY</t>
  </si>
  <si>
    <t>CAST_I_2_VYDAVKY</t>
  </si>
  <si>
    <t>CAST_II_PRIJMY</t>
  </si>
  <si>
    <t>CAST_II_VYDAVKY</t>
  </si>
  <si>
    <t>CAST_III_PRIJMY</t>
  </si>
  <si>
    <t>CAST_III_VYDAVKY</t>
  </si>
  <si>
    <t>POCET_RIADKOV</t>
  </si>
  <si>
    <t>POCET_STLPCOV</t>
  </si>
  <si>
    <t>POCET_RIADKOV_HLAVICKY</t>
  </si>
  <si>
    <t>(v eurách)</t>
  </si>
  <si>
    <t>Rozpočet</t>
  </si>
  <si>
    <t>41</t>
  </si>
  <si>
    <t>233</t>
  </si>
  <si>
    <t>Školenia,kurzy,semináre,porady,konferencie</t>
  </si>
  <si>
    <t>Tarifný plat,osobný plat,zákl.plat,funk.plat...vrátane ich náhrad - zamestnanci MsÚ</t>
  </si>
  <si>
    <t>Poplatky a odvody banke</t>
  </si>
  <si>
    <t>Energie - hasičská zbrojnica</t>
  </si>
  <si>
    <t>Energie - kanalizácia</t>
  </si>
  <si>
    <t>Údržba kanalizácie</t>
  </si>
  <si>
    <t>Deratizácia, dezinsekcia mesta</t>
  </si>
  <si>
    <t>El. energia - náj. byty</t>
  </si>
  <si>
    <t>Údržba nájomných bytov</t>
  </si>
  <si>
    <t>Vianočná výzdoba, osvetlenie</t>
  </si>
  <si>
    <t>Energie budovy v správe mesta</t>
  </si>
  <si>
    <t>*</t>
  </si>
  <si>
    <t>**</t>
  </si>
  <si>
    <t>714</t>
  </si>
  <si>
    <t>716</t>
  </si>
  <si>
    <t>***</t>
  </si>
  <si>
    <t xml:space="preserve">Výstavba </t>
  </si>
  <si>
    <t>Poštové služby a telekomunikačné služby AB</t>
  </si>
  <si>
    <t>Interiérové vybavenie AB</t>
  </si>
  <si>
    <t>Výpočtová technika AB</t>
  </si>
  <si>
    <t>Všeobecný materiál AB</t>
  </si>
  <si>
    <t>Rutinná a štandardná údržba AB</t>
  </si>
  <si>
    <t>Nájomne za nájom prevádzkových strojov,prístrojov,zariadení,techniky (Minolta)</t>
  </si>
  <si>
    <t>Stravovanie zamestnancov</t>
  </si>
  <si>
    <t>Odmeny a príspevky - poslanci</t>
  </si>
  <si>
    <t>Špeciálne služby (audit)</t>
  </si>
  <si>
    <t>Poistenie (Iveco, Avia)</t>
  </si>
  <si>
    <t>Rutinná a štandardná údržba hasiacich prístojov</t>
  </si>
  <si>
    <t>Vodné, stočné - náj. byty</t>
  </si>
  <si>
    <t>Energie VO</t>
  </si>
  <si>
    <t>Všeobecný materiál  - D50-ka</t>
  </si>
  <si>
    <t>Rutinná a štandardná údržba budov, objektov alebo ich častí (šport.štadióna, ihrísk)</t>
  </si>
  <si>
    <t>Energie KD Merovce</t>
  </si>
  <si>
    <t>Rutinná a štandardná údržba budov, objektov alebo ich častí (KD Merovce, Amfik)</t>
  </si>
  <si>
    <t>Odmeny a príspevky (ZPOZ)</t>
  </si>
  <si>
    <t>Energie cintoríny</t>
  </si>
  <si>
    <t>Rutinná a štandardná údržba cintorína, domu sm.</t>
  </si>
  <si>
    <t xml:space="preserve">Zájazd </t>
  </si>
  <si>
    <t>620</t>
  </si>
  <si>
    <t>Spolu:</t>
  </si>
  <si>
    <t>R</t>
  </si>
  <si>
    <t>O</t>
  </si>
  <si>
    <t>Z</t>
  </si>
  <si>
    <t>P</t>
  </si>
  <si>
    <t>Č</t>
  </si>
  <si>
    <t>E</t>
  </si>
  <si>
    <t>T</t>
  </si>
  <si>
    <t>Daň za nevýherné hracie automaty</t>
  </si>
  <si>
    <t>Palivo, mazivá, oleje C5, Renault, Kia Optima</t>
  </si>
  <si>
    <t>Servis, údržba, opravy C5, Renault, Kia Optima</t>
  </si>
  <si>
    <t>Príspevok pri narodení dieťaťa</t>
  </si>
  <si>
    <t>Knihy,časopisy,noviny</t>
  </si>
  <si>
    <t>Karty, dialničné známky, poplatky</t>
  </si>
  <si>
    <t>Splácanie úrokov v tuzemsku banke - ŠFRB</t>
  </si>
  <si>
    <t>Palivo, mazivá, oleje, špeciálne kvapaliny - hasiči</t>
  </si>
  <si>
    <t>Všeobecný materiál - hasiči</t>
  </si>
  <si>
    <t>Vodné, stočné - has. Zbrojnica</t>
  </si>
  <si>
    <t>Rutinná a štandardná údržba budov, objektov alebo ich častí - hasičskej zbrojnice</t>
  </si>
  <si>
    <t>Dotácia pre  Šport.klub mesta</t>
  </si>
  <si>
    <t xml:space="preserve">Príspevok na činnosť Spoločnej obecnej úradovne </t>
  </si>
  <si>
    <t xml:space="preserve">Kompostáreň (spoluúčasť) </t>
  </si>
  <si>
    <t>Tuzemské bežné granty D-50</t>
  </si>
  <si>
    <t>ekonom@dudince-mesto.sk</t>
  </si>
  <si>
    <t>Kontajnery</t>
  </si>
  <si>
    <t>Dotácie OOCR (členské a mimočlenské))</t>
  </si>
  <si>
    <t>Štúdie, expertízy, posudky, odhad</t>
  </si>
  <si>
    <t>Údržba verejného osvetlenia + koncesia</t>
  </si>
  <si>
    <t>962 71</t>
  </si>
  <si>
    <t>Okružná 212/3</t>
  </si>
  <si>
    <t>CELKOVÉ PRÍJMY</t>
  </si>
  <si>
    <t>CELKOVÉ VÝDAVKY</t>
  </si>
  <si>
    <t>Všeobecné služby na kultúrne podujatia</t>
  </si>
  <si>
    <t>Tuzemské bežné transfery v rámci VS zo ŠR  preneseného výkonu štátnej správy</t>
  </si>
  <si>
    <t>513</t>
  </si>
  <si>
    <t>Všeobecné služby</t>
  </si>
  <si>
    <t>Skutočnosť</t>
  </si>
  <si>
    <t>320</t>
  </si>
  <si>
    <t>650</t>
  </si>
  <si>
    <t>120</t>
  </si>
  <si>
    <t>Kategória</t>
  </si>
  <si>
    <t>Dane z majetku</t>
  </si>
  <si>
    <t>130</t>
  </si>
  <si>
    <t>Dane za tovary a služby</t>
  </si>
  <si>
    <t>220</t>
  </si>
  <si>
    <t>Príjmy z podnikania a vlastníctva majetku</t>
  </si>
  <si>
    <t>210</t>
  </si>
  <si>
    <t>Administratívne poplatky a iné poplatky a platby</t>
  </si>
  <si>
    <t>240</t>
  </si>
  <si>
    <t>Úroky z tuzemských úverov a pôžičiek</t>
  </si>
  <si>
    <t>290</t>
  </si>
  <si>
    <t>Iné nedaňové príjmy</t>
  </si>
  <si>
    <t>310</t>
  </si>
  <si>
    <t>Tuzemské bežné granty a transféry</t>
  </si>
  <si>
    <t>610</t>
  </si>
  <si>
    <t>Mzdy, platy a ostatné osobné vyrovnania</t>
  </si>
  <si>
    <t>630</t>
  </si>
  <si>
    <t>Tovary a služby</t>
  </si>
  <si>
    <t>640</t>
  </si>
  <si>
    <t>Bežné transféry</t>
  </si>
  <si>
    <t xml:space="preserve">Splácanie úrokov a ostatné platby súvisiace s úverom </t>
  </si>
  <si>
    <t xml:space="preserve">Tuzemské kapitálové granty transfery </t>
  </si>
  <si>
    <t>230</t>
  </si>
  <si>
    <t>Kapitálové príjmy</t>
  </si>
  <si>
    <t>710</t>
  </si>
  <si>
    <t>Obstarávanie kapitálových aktív</t>
  </si>
  <si>
    <t>Vodovod a kanalizácia - za Hviezdou</t>
  </si>
  <si>
    <t>510</t>
  </si>
  <si>
    <t>Tuzemské úvery, pôžičky</t>
  </si>
  <si>
    <t>820</t>
  </si>
  <si>
    <t>810</t>
  </si>
  <si>
    <t>Predpoklad</t>
  </si>
  <si>
    <t>Rozpočet platný 2018.xls - správa o kompatibilite</t>
  </si>
  <si>
    <t>Spustiť v 06.12.2018 14:57</t>
  </si>
  <si>
    <t>Nasledujúce funkcie v tomto zošite nie sú podporované v starších verziách programu Excel. Ak tento zošit uložíte v staršom formáte súboru alebo ak ho otvoríte v staršej verzii programu Excel, tieto funkcie sa môžu stratiť alebo sa môže zmeniť ich funkčnosť.</t>
  </si>
  <si>
    <t>Mierna strata zobrazenia</t>
  </si>
  <si>
    <t>počet výskytov</t>
  </si>
  <si>
    <t>Verzia</t>
  </si>
  <si>
    <t>Niektoré bunky alebo štýly v tomto zošite obsahujú formátovanie, ktoré vybratý formát súboru nepodporuje. Tieto formáty sa skonvertujú do najbližšieho dostupného formátu.</t>
  </si>
  <si>
    <t>Excel 97-2003</t>
  </si>
  <si>
    <t>Splátka úveru Slovenskej sporiteľni</t>
  </si>
  <si>
    <t>231</t>
  </si>
  <si>
    <t xml:space="preserve">Projektová dokumentácia </t>
  </si>
  <si>
    <t>Potraviny-Spojená škola</t>
  </si>
  <si>
    <t>S T A R O B A</t>
  </si>
  <si>
    <t>BÝVANIE A OČIANSKA VYBAVENNOSŤ</t>
  </si>
  <si>
    <t>REKREÁCIA, KULTÚRA, ŠPORT a NÁBOŽEN.</t>
  </si>
  <si>
    <t>05- OCHRANA ŽIVOTNÉHO PROSTREDIA</t>
  </si>
  <si>
    <t>03-OCHRANA PRED POŹIARMI</t>
  </si>
  <si>
    <t>01-Všeobecné verejné služby</t>
  </si>
  <si>
    <t xml:space="preserve">Zber, odvoz, uloženie odpadu vrátane </t>
  </si>
  <si>
    <t>612</t>
  </si>
  <si>
    <t>Príplatky</t>
  </si>
  <si>
    <t>Transfery na činnosť CVČ,</t>
  </si>
  <si>
    <t>52</t>
  </si>
  <si>
    <t>Prevod finančných prostriedkov z rezervného fondu</t>
  </si>
  <si>
    <t>454</t>
  </si>
  <si>
    <t>Prenesený výkon štátnej správy</t>
  </si>
  <si>
    <t>Nákup dopravných pracovných strojov</t>
  </si>
  <si>
    <t xml:space="preserve">Splácanie tuzemskej  istiny z bankových úverov dlhodobých ŠFRB </t>
  </si>
  <si>
    <t>S P O L U  splácanie istín</t>
  </si>
  <si>
    <t>Účasť na majetku /Združenie HONT/</t>
  </si>
  <si>
    <t xml:space="preserve">Úvery, pôžičky, účasť na majetku </t>
  </si>
  <si>
    <t>Úver zo ŠFRB - 10 bytových jednotiek v Dome služieb č.d. 121</t>
  </si>
  <si>
    <t>Nákup osobného automobilu  (leasing)</t>
  </si>
  <si>
    <t>Príjem z predaja kapitálových aktivít</t>
  </si>
  <si>
    <t>627</t>
  </si>
  <si>
    <t>Príspevky do doplnkových dôchodkových poisťovní</t>
  </si>
  <si>
    <t>Poistné, odvody do poisťovní</t>
  </si>
  <si>
    <t>Nájomne za nájom budov, objektov (pošt.priečinok)</t>
  </si>
  <si>
    <t>Poistenie motorových vozidiel</t>
  </si>
  <si>
    <t>Všeobecné služby dodavateľským spôsobom</t>
  </si>
  <si>
    <t>Špeciálne služby - geodetické práce</t>
  </si>
  <si>
    <t>Poistenie majetku</t>
  </si>
  <si>
    <t>Rutinná a štandardná údržba prevádzkových strojov,prístrojov,zariadení (výťahov,kotlov DS)</t>
  </si>
  <si>
    <t>Rutinná a štandardná údržba budov, objektov alebo ich častí (dom služieb)</t>
  </si>
  <si>
    <t>Na odchodné</t>
  </si>
  <si>
    <t>Poistné a príspevok do poisťovní</t>
  </si>
  <si>
    <t>Realizácia stavieb -10 bytových jednotiek</t>
  </si>
  <si>
    <t>Realizácie stavieb - Polyfunkčný dom Paloma</t>
  </si>
  <si>
    <t>Bežné príjmy</t>
  </si>
  <si>
    <t>Finančné operácie</t>
  </si>
  <si>
    <t>Kateg.</t>
  </si>
  <si>
    <t>Prog.</t>
  </si>
  <si>
    <t>Progr.</t>
  </si>
  <si>
    <t xml:space="preserve">CELKOVÉ PRÍJMY
</t>
  </si>
  <si>
    <t>Bežné výdavky</t>
  </si>
  <si>
    <t>Kapitálové výdavky</t>
  </si>
  <si>
    <t>Finančné výdavky</t>
  </si>
  <si>
    <t>Poistné, odvody do poisťovní, DDP</t>
  </si>
  <si>
    <t>2020</t>
  </si>
  <si>
    <t>Očakávaná
skutočnosť</t>
  </si>
  <si>
    <t>Príjmy z predaja pozemkov</t>
  </si>
  <si>
    <t>Cezhraničná spolupráca - Slnečná lúka</t>
  </si>
  <si>
    <t>71</t>
  </si>
  <si>
    <t>11GA</t>
  </si>
  <si>
    <t>Prijaté finančné zábezpeky</t>
  </si>
  <si>
    <t>442</t>
  </si>
  <si>
    <t>Očakávaná 
skutočnosť</t>
  </si>
  <si>
    <t>Energie - hospodárske budovy</t>
  </si>
  <si>
    <t>Vodné, stočné - hospodárske budovy</t>
  </si>
  <si>
    <t xml:space="preserve">Odmeny pracovníkov mimopracovného pomeru </t>
  </si>
  <si>
    <t>Splácanie úrokov z úveru v SLSP</t>
  </si>
  <si>
    <t>Funkčný plat</t>
  </si>
  <si>
    <t>Rutinná a štandardná údržba prevádzkových strojov,prístrojov,zariadení,techniky</t>
  </si>
  <si>
    <t>Transfery na členské príspevky ZMOS</t>
  </si>
  <si>
    <t>Rekapitulácia rozpočtu za rok 2020</t>
  </si>
  <si>
    <r>
      <t xml:space="preserve">                                                                                                                Zostavený dňa:   25. 11. 2019                      Predkladá:                                                              </t>
    </r>
    <r>
      <rPr>
        <b/>
        <i/>
        <sz val="8"/>
        <color indexed="8"/>
        <rFont val="Arial"/>
        <family val="2"/>
      </rPr>
      <t xml:space="preserve">PaedDr. Dušan Strieborný, primátor </t>
    </r>
    <r>
      <rPr>
        <b/>
        <sz val="8"/>
        <color indexed="8"/>
        <rFont val="Arial"/>
        <family val="2"/>
      </rPr>
      <t xml:space="preserve">                                     </t>
    </r>
  </si>
  <si>
    <t>Mesta Dudince na rok 2020</t>
  </si>
  <si>
    <t>Vyvesený:     25.11.2019</t>
  </si>
  <si>
    <t>Splátka preklenovacieho úveru VUB</t>
  </si>
  <si>
    <t xml:space="preserve">Stravovanie zamestnancov </t>
  </si>
  <si>
    <t xml:space="preserve">Dom dôchodcov - mimoriadny príspevok </t>
  </si>
  <si>
    <t>CESTNÁ DOPRAVA</t>
  </si>
  <si>
    <t>Údržba ciest a chodníkov</t>
  </si>
  <si>
    <t>Všeobecné služby - zberný dvor</t>
  </si>
  <si>
    <t>713</t>
  </si>
  <si>
    <t>Technická vybavenosť</t>
  </si>
  <si>
    <t>Parkovací systém</t>
  </si>
  <si>
    <t>Výstavba parkovacích miest</t>
  </si>
  <si>
    <t>Výstavba závlahového systému - ihrisko</t>
  </si>
  <si>
    <t>02-FINANČNÉ A ROZPOČTOVÉ ZÁLEŽITOSTI</t>
  </si>
  <si>
    <t>03-1 POLICAJNÉ SLUŽBY</t>
  </si>
  <si>
    <t>Tarifný plat</t>
  </si>
  <si>
    <t>Poistné odvody do poisťovní</t>
  </si>
  <si>
    <t>Materiálne zabezpečenie</t>
  </si>
  <si>
    <t>Špeciálne služby- notárske,.súdne poplatky</t>
  </si>
  <si>
    <t>Servis, údržba, opravy hasičských vozidiel</t>
  </si>
  <si>
    <t>Príspevok na stravovanie dôchodcov</t>
  </si>
  <si>
    <t>Rutinná a štandardná údržba miestneho rozhlasu</t>
  </si>
  <si>
    <t>Všeobecné služby (autorské práva,káblová televizia)</t>
  </si>
  <si>
    <t>04-VŠEOBECNÁ PRACOVNÁ OBLASŤ</t>
  </si>
  <si>
    <t>Poplatky a platby za predaj výrobkov, tovarov a služieb, energie</t>
  </si>
  <si>
    <t>Poplatky za stravné v Spojenej škole,predaj služieb v SŠ</t>
  </si>
  <si>
    <t>Kapitálový transfer - Hasičská zbrojnica</t>
  </si>
  <si>
    <t>Tech. zhodnotenie Has. zbrojnica-vlastné zdroje</t>
  </si>
  <si>
    <t>Tech.zhodnotenie Has. Zbrojnica - cudzie zdroje</t>
  </si>
  <si>
    <t>Revitalizácia - Slnečná lúka - vlastné zdroje</t>
  </si>
  <si>
    <t>Revitalizácia - Slnečná lúka - cudzie zdroje</t>
  </si>
  <si>
    <t>Transfery pre činnosť z mládežov</t>
  </si>
  <si>
    <t>Čerpacia stanica - technické vybavenie</t>
  </si>
  <si>
    <t>Úver od bankových subjektov</t>
  </si>
  <si>
    <t>Rekonštrukcia Domu služieb č.d. 121</t>
  </si>
  <si>
    <t>Rekonštrukcia Domu služieb č.d. 129</t>
  </si>
  <si>
    <t>177</t>
  </si>
  <si>
    <t>Výmena umelého trávnika v SŠ</t>
  </si>
  <si>
    <t>Transfer zo štátneho účelového fondu</t>
  </si>
  <si>
    <t>Transfer Spojená škola</t>
  </si>
  <si>
    <t>Kamerový systém</t>
  </si>
  <si>
    <t>Spojená škola Dudince - originálne kompetencie</t>
  </si>
  <si>
    <t>Spojená škola Dudince - prenesené kompetencie</t>
  </si>
  <si>
    <t xml:space="preserve">Zvesený:       10.12.2019    </t>
  </si>
</sst>
</file>

<file path=xl/styles.xml><?xml version="1.0" encoding="utf-8"?>
<styleSheet xmlns="http://schemas.openxmlformats.org/spreadsheetml/2006/main">
  <numFmts count="35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\ 00"/>
    <numFmt numFmtId="181" formatCode="0.0"/>
    <numFmt numFmtId="182" formatCode="0.000"/>
    <numFmt numFmtId="183" formatCode="0\4\5"/>
    <numFmt numFmtId="184" formatCode="[$-41B]d\.\ mmmm\ yyyy"/>
    <numFmt numFmtId="185" formatCode="\P\r\a\vd\a;&quot;Pravda&quot;;&quot;Nepravda&quot;"/>
    <numFmt numFmtId="186" formatCode="[$€-2]\ #\ ##,000_);[Red]\([$¥€-2]\ #\ ##,000\)"/>
    <numFmt numFmtId="187" formatCode="#,##0\ [$€-1];[Red]\-#,##0\ [$€-1]"/>
    <numFmt numFmtId="188" formatCode="#,##0.00\ &quot;EUR&quot;"/>
    <numFmt numFmtId="189" formatCode="#,##0.00,\€"/>
    <numFmt numFmtId="190" formatCode="_-* #,##0.00\ [$€-1]_-;\-* #,##0.00\ [$€-1]_-;_-* &quot;-&quot;??\ [$€-1]_-;_-@_-"/>
  </numFmts>
  <fonts count="52">
    <font>
      <sz val="10"/>
      <color indexed="8"/>
      <name val="Arial"/>
      <family val="0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Tahoma"/>
      <family val="2"/>
    </font>
    <font>
      <b/>
      <sz val="14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b/>
      <sz val="12"/>
      <color indexed="8"/>
      <name val="Arial"/>
      <family val="2"/>
    </font>
    <font>
      <b/>
      <i/>
      <sz val="8"/>
      <color indexed="8"/>
      <name val="Arial"/>
      <family val="2"/>
    </font>
    <font>
      <b/>
      <i/>
      <sz val="13"/>
      <color indexed="8"/>
      <name val="Arial"/>
      <family val="2"/>
    </font>
    <font>
      <u val="single"/>
      <sz val="10"/>
      <color indexed="8"/>
      <name val="Arial"/>
      <family val="2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8"/>
      <name val="Calibri"/>
      <family val="2"/>
    </font>
    <font>
      <u val="single"/>
      <sz val="10"/>
      <color indexed="30"/>
      <name val="Arial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16"/>
      </right>
      <top style="thin">
        <color indexed="8"/>
      </top>
      <bottom style="thin">
        <color indexed="8"/>
      </bottom>
    </border>
    <border>
      <left>
        <color indexed="16"/>
      </left>
      <right>
        <color indexed="16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16"/>
      </right>
      <top>
        <color indexed="16"/>
      </top>
      <bottom style="thin">
        <color indexed="8"/>
      </bottom>
    </border>
    <border>
      <left>
        <color indexed="16"/>
      </left>
      <right>
        <color indexed="16"/>
      </right>
      <top style="thin">
        <color indexed="8"/>
      </top>
      <bottom>
        <color indexed="16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16"/>
      </right>
      <top style="thin">
        <color indexed="8"/>
      </top>
      <bottom>
        <color indexed="16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>
        <color indexed="16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>
        <color indexed="16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16"/>
      </left>
      <right style="thin">
        <color indexed="8"/>
      </right>
      <top style="thin">
        <color indexed="8"/>
      </top>
      <bottom>
        <color indexed="16"/>
      </bottom>
    </border>
    <border>
      <left>
        <color indexed="16"/>
      </left>
      <right style="thin">
        <color indexed="8"/>
      </right>
      <top>
        <color indexed="16"/>
      </top>
      <bottom>
        <color indexed="16"/>
      </bottom>
    </border>
    <border>
      <left>
        <color indexed="16"/>
      </left>
      <right style="thin">
        <color indexed="8"/>
      </right>
      <top>
        <color indexed="16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5" fillId="20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1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4" borderId="8" applyNumberFormat="0" applyAlignment="0" applyProtection="0"/>
    <xf numFmtId="0" fontId="48" fillId="25" borderId="8" applyNumberFormat="0" applyAlignment="0" applyProtection="0"/>
    <xf numFmtId="0" fontId="49" fillId="25" borderId="9" applyNumberFormat="0" applyAlignment="0" applyProtection="0"/>
    <xf numFmtId="0" fontId="50" fillId="0" borderId="0" applyNumberFormat="0" applyFill="0" applyBorder="0" applyAlignment="0" applyProtection="0"/>
    <xf numFmtId="0" fontId="51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408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left" wrapText="1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 horizontal="left" vertical="justify"/>
      <protection/>
    </xf>
    <xf numFmtId="0" fontId="0" fillId="0" borderId="0" xfId="0" applyNumberFormat="1" applyFont="1" applyFill="1" applyBorder="1" applyAlignment="1" applyProtection="1">
      <alignment horizontal="left" vertical="justify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 locked="0"/>
    </xf>
    <xf numFmtId="0" fontId="3" fillId="0" borderId="0" xfId="0" applyNumberFormat="1" applyFont="1" applyFill="1" applyBorder="1" applyAlignment="1" applyProtection="1">
      <alignment horizontal="right"/>
      <protection locked="0"/>
    </xf>
    <xf numFmtId="49" fontId="0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right"/>
      <protection/>
    </xf>
    <xf numFmtId="0" fontId="3" fillId="0" borderId="0" xfId="0" applyNumberFormat="1" applyFont="1" applyFill="1" applyBorder="1" applyAlignment="1" applyProtection="1">
      <alignment horizontal="left"/>
      <protection/>
    </xf>
    <xf numFmtId="0" fontId="0" fillId="0" borderId="11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left"/>
      <protection/>
    </xf>
    <xf numFmtId="0" fontId="0" fillId="0" borderId="10" xfId="0" applyNumberFormat="1" applyFont="1" applyFill="1" applyBorder="1" applyAlignment="1" applyProtection="1">
      <alignment/>
      <protection locked="0"/>
    </xf>
    <xf numFmtId="180" fontId="0" fillId="0" borderId="0" xfId="0" applyNumberFormat="1" applyFont="1" applyFill="1" applyBorder="1" applyAlignment="1" applyProtection="1">
      <alignment horizontal="left"/>
      <protection locked="0"/>
    </xf>
    <xf numFmtId="0" fontId="3" fillId="0" borderId="0" xfId="0" applyNumberFormat="1" applyFont="1" applyFill="1" applyBorder="1" applyAlignment="1" applyProtection="1">
      <alignment vertical="center"/>
      <protection/>
    </xf>
    <xf numFmtId="49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49" fontId="2" fillId="0" borderId="12" xfId="0" applyNumberFormat="1" applyFont="1" applyFill="1" applyBorder="1" applyAlignment="1" applyProtection="1">
      <alignment vertical="center" wrapText="1"/>
      <protection/>
    </xf>
    <xf numFmtId="1" fontId="3" fillId="0" borderId="0" xfId="0" applyNumberFormat="1" applyFont="1" applyFill="1" applyBorder="1" applyAlignment="1" applyProtection="1">
      <alignment vertical="center"/>
      <protection/>
    </xf>
    <xf numFmtId="0" fontId="2" fillId="0" borderId="12" xfId="0" applyNumberFormat="1" applyFont="1" applyFill="1" applyBorder="1" applyAlignment="1" applyProtection="1">
      <alignment vertical="center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49" fontId="2" fillId="0" borderId="12" xfId="0" applyNumberFormat="1" applyFont="1" applyFill="1" applyBorder="1" applyAlignment="1" applyProtection="1">
      <alignment vertical="center" wrapText="1"/>
      <protection/>
    </xf>
    <xf numFmtId="49" fontId="2" fillId="0" borderId="12" xfId="0" applyNumberFormat="1" applyFont="1" applyFill="1" applyBorder="1" applyAlignment="1" applyProtection="1">
      <alignment horizontal="left" vertical="center" wrapText="1"/>
      <protection/>
    </xf>
    <xf numFmtId="49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49" fontId="2" fillId="0" borderId="0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/>
      <protection/>
    </xf>
    <xf numFmtId="49" fontId="7" fillId="0" borderId="0" xfId="0" applyNumberFormat="1" applyFont="1" applyFill="1" applyBorder="1" applyAlignment="1" applyProtection="1">
      <alignment/>
      <protection/>
    </xf>
    <xf numFmtId="49" fontId="2" fillId="0" borderId="13" xfId="0" applyNumberFormat="1" applyFont="1" applyFill="1" applyBorder="1" applyAlignment="1" applyProtection="1">
      <alignment vertical="center" wrapText="1"/>
      <protection/>
    </xf>
    <xf numFmtId="49" fontId="7" fillId="0" borderId="14" xfId="0" applyNumberFormat="1" applyFont="1" applyFill="1" applyBorder="1" applyAlignment="1" applyProtection="1">
      <alignment horizontal="center" vertical="center" wrapText="1"/>
      <protection/>
    </xf>
    <xf numFmtId="49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10" fillId="0" borderId="0" xfId="0" applyNumberFormat="1" applyFont="1" applyFill="1" applyBorder="1" applyAlignment="1" applyProtection="1">
      <alignment/>
      <protection/>
    </xf>
    <xf numFmtId="179" fontId="2" fillId="0" borderId="13" xfId="33" applyFont="1" applyFill="1" applyBorder="1" applyAlignment="1" applyProtection="1">
      <alignment/>
      <protection/>
    </xf>
    <xf numFmtId="49" fontId="0" fillId="0" borderId="13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/>
    </xf>
    <xf numFmtId="4" fontId="0" fillId="0" borderId="0" xfId="0" applyNumberFormat="1" applyAlignment="1">
      <alignment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/>
      <protection/>
    </xf>
    <xf numFmtId="49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1" fillId="0" borderId="12" xfId="0" applyNumberFormat="1" applyFont="1" applyFill="1" applyBorder="1" applyAlignment="1" applyProtection="1">
      <alignment vertical="center" wrapText="1"/>
      <protection/>
    </xf>
    <xf numFmtId="171" fontId="0" fillId="0" borderId="0" xfId="0" applyNumberFormat="1" applyAlignment="1">
      <alignment/>
    </xf>
    <xf numFmtId="0" fontId="6" fillId="0" borderId="15" xfId="0" applyNumberFormat="1" applyFont="1" applyFill="1" applyBorder="1" applyAlignment="1" applyProtection="1">
      <alignment vertical="center"/>
      <protection/>
    </xf>
    <xf numFmtId="49" fontId="1" fillId="0" borderId="16" xfId="0" applyNumberFormat="1" applyFont="1" applyFill="1" applyBorder="1" applyAlignment="1" applyProtection="1">
      <alignment vertical="center" wrapText="1"/>
      <protection/>
    </xf>
    <xf numFmtId="49" fontId="1" fillId="0" borderId="17" xfId="0" applyNumberFormat="1" applyFont="1" applyFill="1" applyBorder="1" applyAlignment="1" applyProtection="1">
      <alignment vertical="center" wrapText="1"/>
      <protection/>
    </xf>
    <xf numFmtId="0" fontId="0" fillId="0" borderId="0" xfId="0" applyAlignment="1">
      <alignment horizontal="center"/>
    </xf>
    <xf numFmtId="49" fontId="2" fillId="0" borderId="16" xfId="0" applyNumberFormat="1" applyFont="1" applyFill="1" applyBorder="1" applyAlignment="1" applyProtection="1">
      <alignment vertical="center" wrapText="1"/>
      <protection/>
    </xf>
    <xf numFmtId="49" fontId="7" fillId="0" borderId="16" xfId="0" applyNumberFormat="1" applyFont="1" applyFill="1" applyBorder="1" applyAlignment="1" applyProtection="1">
      <alignment horizontal="center" vertical="center" wrapText="1"/>
      <protection/>
    </xf>
    <xf numFmtId="49" fontId="7" fillId="0" borderId="13" xfId="0" applyNumberFormat="1" applyFont="1" applyFill="1" applyBorder="1" applyAlignment="1" applyProtection="1">
      <alignment horizontal="center" vertical="center" wrapText="1"/>
      <protection/>
    </xf>
    <xf numFmtId="4" fontId="11" fillId="0" borderId="0" xfId="0" applyNumberFormat="1" applyFont="1" applyFill="1" applyBorder="1" applyAlignment="1" applyProtection="1">
      <alignment/>
      <protection/>
    </xf>
    <xf numFmtId="49" fontId="6" fillId="0" borderId="16" xfId="0" applyNumberFormat="1" applyFont="1" applyFill="1" applyBorder="1" applyAlignment="1" applyProtection="1">
      <alignment horizontal="center" vertical="center" wrapText="1"/>
      <protection/>
    </xf>
    <xf numFmtId="49" fontId="1" fillId="0" borderId="12" xfId="0" applyNumberFormat="1" applyFont="1" applyFill="1" applyBorder="1" applyAlignment="1" applyProtection="1">
      <alignment vertical="center" wrapText="1"/>
      <protection/>
    </xf>
    <xf numFmtId="49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1" fillId="0" borderId="16" xfId="0" applyNumberFormat="1" applyFont="1" applyFill="1" applyBorder="1" applyAlignment="1" applyProtection="1">
      <alignment vertical="center" wrapText="1"/>
      <protection/>
    </xf>
    <xf numFmtId="49" fontId="2" fillId="0" borderId="14" xfId="0" applyNumberFormat="1" applyFont="1" applyFill="1" applyBorder="1" applyAlignment="1" applyProtection="1">
      <alignment vertical="center" wrapText="1"/>
      <protection/>
    </xf>
    <xf numFmtId="49" fontId="2" fillId="0" borderId="14" xfId="0" applyNumberFormat="1" applyFont="1" applyFill="1" applyBorder="1" applyAlignment="1" applyProtection="1">
      <alignment vertical="center" wrapText="1"/>
      <protection/>
    </xf>
    <xf numFmtId="49" fontId="2" fillId="0" borderId="12" xfId="0" applyNumberFormat="1" applyFont="1" applyFill="1" applyBorder="1" applyAlignment="1" applyProtection="1">
      <alignment horizontal="left" vertical="center" wrapText="1"/>
      <protection/>
    </xf>
    <xf numFmtId="49" fontId="6" fillId="0" borderId="12" xfId="0" applyNumberFormat="1" applyFont="1" applyFill="1" applyBorder="1" applyAlignment="1" applyProtection="1">
      <alignment vertical="center" wrapText="1"/>
      <protection/>
    </xf>
    <xf numFmtId="49" fontId="6" fillId="0" borderId="16" xfId="0" applyNumberFormat="1" applyFont="1" applyFill="1" applyBorder="1" applyAlignment="1" applyProtection="1">
      <alignment vertical="center" wrapText="1"/>
      <protection/>
    </xf>
    <xf numFmtId="49" fontId="6" fillId="0" borderId="17" xfId="0" applyNumberFormat="1" applyFont="1" applyFill="1" applyBorder="1" applyAlignment="1" applyProtection="1">
      <alignment vertical="center" wrapText="1"/>
      <protection/>
    </xf>
    <xf numFmtId="49" fontId="1" fillId="0" borderId="14" xfId="0" applyNumberFormat="1" applyFont="1" applyFill="1" applyBorder="1" applyAlignment="1" applyProtection="1">
      <alignment vertical="center" wrapText="1"/>
      <protection/>
    </xf>
    <xf numFmtId="49" fontId="1" fillId="0" borderId="18" xfId="0" applyNumberFormat="1" applyFont="1" applyFill="1" applyBorder="1" applyAlignment="1" applyProtection="1">
      <alignment vertical="center" wrapText="1"/>
      <protection/>
    </xf>
    <xf numFmtId="49" fontId="1" fillId="0" borderId="15" xfId="0" applyNumberFormat="1" applyFont="1" applyFill="1" applyBorder="1" applyAlignment="1" applyProtection="1">
      <alignment vertical="center" wrapText="1"/>
      <protection/>
    </xf>
    <xf numFmtId="49" fontId="1" fillId="0" borderId="13" xfId="0" applyNumberFormat="1" applyFont="1" applyFill="1" applyBorder="1" applyAlignment="1" applyProtection="1">
      <alignment vertical="center" wrapText="1"/>
      <protection/>
    </xf>
    <xf numFmtId="49" fontId="6" fillId="0" borderId="13" xfId="0" applyNumberFormat="1" applyFont="1" applyFill="1" applyBorder="1" applyAlignment="1" applyProtection="1">
      <alignment vertical="center" wrapText="1"/>
      <protection/>
    </xf>
    <xf numFmtId="49" fontId="7" fillId="0" borderId="12" xfId="0" applyNumberFormat="1" applyFont="1" applyFill="1" applyBorder="1" applyAlignment="1" applyProtection="1">
      <alignment vertical="center" wrapText="1"/>
      <protection/>
    </xf>
    <xf numFmtId="49" fontId="7" fillId="0" borderId="16" xfId="0" applyNumberFormat="1" applyFont="1" applyFill="1" applyBorder="1" applyAlignment="1" applyProtection="1">
      <alignment vertical="center" wrapText="1"/>
      <protection/>
    </xf>
    <xf numFmtId="0" fontId="3" fillId="0" borderId="0" xfId="0" applyFont="1" applyAlignment="1">
      <alignment/>
    </xf>
    <xf numFmtId="49" fontId="7" fillId="0" borderId="13" xfId="0" applyNumberFormat="1" applyFont="1" applyFill="1" applyBorder="1" applyAlignment="1" applyProtection="1">
      <alignment vertical="center" wrapText="1"/>
      <protection/>
    </xf>
    <xf numFmtId="49" fontId="7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9" borderId="13" xfId="0" applyNumberFormat="1" applyFont="1" applyFill="1" applyBorder="1" applyAlignment="1" applyProtection="1">
      <alignment horizontal="center" vertical="center"/>
      <protection/>
    </xf>
    <xf numFmtId="0" fontId="3" fillId="9" borderId="13" xfId="0" applyNumberFormat="1" applyFont="1" applyFill="1" applyBorder="1" applyAlignment="1" applyProtection="1">
      <alignment horizontal="center" vertical="center" wrapText="1"/>
      <protection/>
    </xf>
    <xf numFmtId="49" fontId="2" fillId="0" borderId="19" xfId="0" applyNumberFormat="1" applyFont="1" applyFill="1" applyBorder="1" applyAlignment="1" applyProtection="1">
      <alignment vertical="center" wrapText="1"/>
      <protection/>
    </xf>
    <xf numFmtId="49" fontId="7" fillId="0" borderId="19" xfId="0" applyNumberFormat="1" applyFont="1" applyFill="1" applyBorder="1" applyAlignment="1" applyProtection="1">
      <alignment vertical="center" wrapText="1"/>
      <protection/>
    </xf>
    <xf numFmtId="179" fontId="0" fillId="0" borderId="0" xfId="0" applyNumberFormat="1" applyFont="1" applyFill="1" applyBorder="1" applyAlignment="1" applyProtection="1">
      <alignment/>
      <protection/>
    </xf>
    <xf numFmtId="49" fontId="2" fillId="0" borderId="0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0" xfId="0" applyNumberFormat="1" applyBorder="1" applyAlignment="1">
      <alignment vertical="top" wrapText="1"/>
    </xf>
    <xf numFmtId="0" fontId="0" fillId="0" borderId="21" xfId="0" applyNumberFormat="1" applyBorder="1" applyAlignment="1">
      <alignment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21" xfId="0" applyNumberFormat="1" applyBorder="1" applyAlignment="1">
      <alignment horizontal="center" vertical="top" wrapText="1"/>
    </xf>
    <xf numFmtId="0" fontId="0" fillId="0" borderId="22" xfId="0" applyNumberFormat="1" applyBorder="1" applyAlignment="1">
      <alignment horizontal="center" vertical="top" wrapText="1"/>
    </xf>
    <xf numFmtId="0" fontId="12" fillId="0" borderId="0" xfId="0" applyNumberFormat="1" applyFont="1" applyFill="1" applyBorder="1" applyAlignment="1" applyProtection="1">
      <alignment/>
      <protection/>
    </xf>
    <xf numFmtId="0" fontId="6" fillId="33" borderId="13" xfId="0" applyNumberFormat="1" applyFont="1" applyFill="1" applyBorder="1" applyAlignment="1" applyProtection="1">
      <alignment horizontal="center"/>
      <protection/>
    </xf>
    <xf numFmtId="0" fontId="1" fillId="33" borderId="13" xfId="0" applyFont="1" applyFill="1" applyBorder="1" applyAlignment="1">
      <alignment/>
    </xf>
    <xf numFmtId="4" fontId="0" fillId="33" borderId="13" xfId="0" applyNumberFormat="1" applyFont="1" applyFill="1" applyBorder="1" applyAlignment="1">
      <alignment vertical="center"/>
    </xf>
    <xf numFmtId="4" fontId="0" fillId="33" borderId="13" xfId="46" applyNumberFormat="1" applyFont="1" applyFill="1" applyBorder="1" applyAlignment="1">
      <alignment horizontal="right" vertical="center"/>
      <protection/>
    </xf>
    <xf numFmtId="0" fontId="0" fillId="33" borderId="13" xfId="0" applyNumberFormat="1" applyFont="1" applyFill="1" applyBorder="1" applyAlignment="1" applyProtection="1">
      <alignment vertical="center"/>
      <protection/>
    </xf>
    <xf numFmtId="4" fontId="0" fillId="33" borderId="13" xfId="0" applyNumberFormat="1" applyFont="1" applyFill="1" applyBorder="1" applyAlignment="1">
      <alignment horizontal="right" vertical="center"/>
    </xf>
    <xf numFmtId="179" fontId="3" fillId="33" borderId="13" xfId="33" applyFont="1" applyFill="1" applyBorder="1" applyAlignment="1" applyProtection="1">
      <alignment horizontal="right"/>
      <protection/>
    </xf>
    <xf numFmtId="4" fontId="3" fillId="33" borderId="13" xfId="0" applyNumberFormat="1" applyFont="1" applyFill="1" applyBorder="1" applyAlignment="1">
      <alignment/>
    </xf>
    <xf numFmtId="4" fontId="3" fillId="33" borderId="13" xfId="46" applyNumberFormat="1" applyFont="1" applyFill="1" applyBorder="1" applyAlignment="1">
      <alignment horizontal="right"/>
      <protection/>
    </xf>
    <xf numFmtId="0" fontId="3" fillId="33" borderId="13" xfId="0" applyNumberFormat="1" applyFont="1" applyFill="1" applyBorder="1" applyAlignment="1" applyProtection="1">
      <alignment/>
      <protection/>
    </xf>
    <xf numFmtId="4" fontId="3" fillId="33" borderId="13" xfId="0" applyNumberFormat="1" applyFont="1" applyFill="1" applyBorder="1" applyAlignment="1">
      <alignment horizontal="right"/>
    </xf>
    <xf numFmtId="179" fontId="0" fillId="33" borderId="13" xfId="33" applyFont="1" applyFill="1" applyBorder="1" applyAlignment="1" applyProtection="1">
      <alignment horizontal="right"/>
      <protection/>
    </xf>
    <xf numFmtId="4" fontId="0" fillId="33" borderId="13" xfId="0" applyNumberFormat="1" applyFont="1" applyFill="1" applyBorder="1" applyAlignment="1">
      <alignment/>
    </xf>
    <xf numFmtId="4" fontId="0" fillId="33" borderId="13" xfId="46" applyNumberFormat="1" applyFont="1" applyFill="1" applyBorder="1" applyAlignment="1">
      <alignment horizontal="right"/>
      <protection/>
    </xf>
    <xf numFmtId="0" fontId="0" fillId="33" borderId="13" xfId="0" applyNumberFormat="1" applyFont="1" applyFill="1" applyBorder="1" applyAlignment="1" applyProtection="1">
      <alignment/>
      <protection/>
    </xf>
    <xf numFmtId="4" fontId="0" fillId="33" borderId="13" xfId="0" applyNumberFormat="1" applyFont="1" applyFill="1" applyBorder="1" applyAlignment="1">
      <alignment horizontal="right"/>
    </xf>
    <xf numFmtId="179" fontId="3" fillId="33" borderId="13" xfId="0" applyNumberFormat="1" applyFont="1" applyFill="1" applyBorder="1" applyAlignment="1" applyProtection="1">
      <alignment horizontal="right"/>
      <protection/>
    </xf>
    <xf numFmtId="4" fontId="3" fillId="33" borderId="13" xfId="46" applyNumberFormat="1" applyFont="1" applyFill="1" applyBorder="1">
      <alignment/>
      <protection/>
    </xf>
    <xf numFmtId="4" fontId="0" fillId="33" borderId="13" xfId="0" applyNumberFormat="1" applyFont="1" applyFill="1" applyBorder="1" applyAlignment="1" applyProtection="1">
      <alignment/>
      <protection/>
    </xf>
    <xf numFmtId="4" fontId="3" fillId="33" borderId="13" xfId="0" applyNumberFormat="1" applyFont="1" applyFill="1" applyBorder="1" applyAlignment="1" applyProtection="1">
      <alignment/>
      <protection/>
    </xf>
    <xf numFmtId="4" fontId="3" fillId="33" borderId="13" xfId="0" applyNumberFormat="1" applyFont="1" applyFill="1" applyBorder="1" applyAlignment="1" applyProtection="1">
      <alignment vertical="center"/>
      <protection/>
    </xf>
    <xf numFmtId="4" fontId="3" fillId="33" borderId="13" xfId="0" applyNumberFormat="1" applyFont="1" applyFill="1" applyBorder="1" applyAlignment="1">
      <alignment vertical="center"/>
    </xf>
    <xf numFmtId="4" fontId="0" fillId="33" borderId="13" xfId="0" applyNumberFormat="1" applyFont="1" applyFill="1" applyBorder="1" applyAlignment="1" applyProtection="1">
      <alignment vertical="center"/>
      <protection/>
    </xf>
    <xf numFmtId="0" fontId="0" fillId="33" borderId="23" xfId="0" applyNumberFormat="1" applyFont="1" applyFill="1" applyBorder="1" applyAlignment="1" applyProtection="1">
      <alignment/>
      <protection/>
    </xf>
    <xf numFmtId="4" fontId="0" fillId="33" borderId="23" xfId="0" applyNumberFormat="1" applyFont="1" applyFill="1" applyBorder="1" applyAlignment="1" applyProtection="1">
      <alignment/>
      <protection/>
    </xf>
    <xf numFmtId="4" fontId="0" fillId="33" borderId="23" xfId="0" applyNumberFormat="1" applyFont="1" applyFill="1" applyBorder="1" applyAlignment="1">
      <alignment/>
    </xf>
    <xf numFmtId="0" fontId="0" fillId="33" borderId="24" xfId="0" applyNumberFormat="1" applyFont="1" applyFill="1" applyBorder="1" applyAlignment="1" applyProtection="1">
      <alignment/>
      <protection/>
    </xf>
    <xf numFmtId="4" fontId="0" fillId="33" borderId="24" xfId="0" applyNumberFormat="1" applyFont="1" applyFill="1" applyBorder="1" applyAlignment="1" applyProtection="1">
      <alignment/>
      <protection/>
    </xf>
    <xf numFmtId="4" fontId="0" fillId="33" borderId="24" xfId="0" applyNumberFormat="1" applyFont="1" applyFill="1" applyBorder="1" applyAlignment="1">
      <alignment/>
    </xf>
    <xf numFmtId="179" fontId="3" fillId="33" borderId="13" xfId="0" applyNumberFormat="1" applyFont="1" applyFill="1" applyBorder="1" applyAlignment="1" applyProtection="1">
      <alignment/>
      <protection/>
    </xf>
    <xf numFmtId="0" fontId="7" fillId="33" borderId="23" xfId="0" applyNumberFormat="1" applyFont="1" applyFill="1" applyBorder="1" applyAlignment="1" applyProtection="1">
      <alignment horizontal="center"/>
      <protection/>
    </xf>
    <xf numFmtId="0" fontId="7" fillId="33" borderId="13" xfId="0" applyNumberFormat="1" applyFont="1" applyFill="1" applyBorder="1" applyAlignment="1" applyProtection="1">
      <alignment horizontal="center"/>
      <protection/>
    </xf>
    <xf numFmtId="0" fontId="0" fillId="33" borderId="13" xfId="0" applyFill="1" applyBorder="1" applyAlignment="1">
      <alignment/>
    </xf>
    <xf numFmtId="179" fontId="0" fillId="33" borderId="13" xfId="33" applyFont="1" applyFill="1" applyBorder="1" applyAlignment="1" applyProtection="1">
      <alignment horizontal="center"/>
      <protection/>
    </xf>
    <xf numFmtId="0" fontId="2" fillId="33" borderId="13" xfId="0" applyNumberFormat="1" applyFont="1" applyFill="1" applyBorder="1" applyAlignment="1" applyProtection="1">
      <alignment horizontal="center"/>
      <protection/>
    </xf>
    <xf numFmtId="4" fontId="0" fillId="33" borderId="13" xfId="0" applyNumberFormat="1" applyFill="1" applyBorder="1" applyAlignment="1">
      <alignment/>
    </xf>
    <xf numFmtId="179" fontId="3" fillId="33" borderId="13" xfId="33" applyFont="1" applyFill="1" applyBorder="1" applyAlignment="1" applyProtection="1">
      <alignment horizontal="center"/>
      <protection/>
    </xf>
    <xf numFmtId="0" fontId="7" fillId="33" borderId="13" xfId="0" applyNumberFormat="1" applyFont="1" applyFill="1" applyBorder="1" applyAlignment="1" applyProtection="1">
      <alignment horizontal="center"/>
      <protection/>
    </xf>
    <xf numFmtId="179" fontId="0" fillId="33" borderId="13" xfId="33" applyFont="1" applyFill="1" applyBorder="1" applyAlignment="1" applyProtection="1">
      <alignment/>
      <protection/>
    </xf>
    <xf numFmtId="0" fontId="0" fillId="33" borderId="13" xfId="0" applyNumberFormat="1" applyFont="1" applyFill="1" applyBorder="1" applyAlignment="1" applyProtection="1">
      <alignment/>
      <protection/>
    </xf>
    <xf numFmtId="4" fontId="0" fillId="33" borderId="13" xfId="0" applyNumberFormat="1" applyFont="1" applyFill="1" applyBorder="1" applyAlignment="1">
      <alignment/>
    </xf>
    <xf numFmtId="179" fontId="3" fillId="33" borderId="13" xfId="33" applyFont="1" applyFill="1" applyBorder="1" applyAlignment="1" applyProtection="1">
      <alignment/>
      <protection/>
    </xf>
    <xf numFmtId="4" fontId="3" fillId="33" borderId="13" xfId="0" applyNumberFormat="1" applyFont="1" applyFill="1" applyBorder="1" applyAlignment="1">
      <alignment/>
    </xf>
    <xf numFmtId="4" fontId="0" fillId="33" borderId="13" xfId="0" applyNumberFormat="1" applyFont="1" applyFill="1" applyBorder="1" applyAlignment="1" applyProtection="1">
      <alignment horizontal="right"/>
      <protection/>
    </xf>
    <xf numFmtId="0" fontId="3" fillId="33" borderId="13" xfId="0" applyNumberFormat="1" applyFont="1" applyFill="1" applyBorder="1" applyAlignment="1" applyProtection="1">
      <alignment horizontal="center"/>
      <protection/>
    </xf>
    <xf numFmtId="4" fontId="3" fillId="33" borderId="13" xfId="0" applyNumberFormat="1" applyFont="1" applyFill="1" applyBorder="1" applyAlignment="1" applyProtection="1">
      <alignment horizontal="right"/>
      <protection/>
    </xf>
    <xf numFmtId="0" fontId="0" fillId="33" borderId="13" xfId="0" applyNumberFormat="1" applyFont="1" applyFill="1" applyBorder="1" applyAlignment="1" applyProtection="1">
      <alignment horizontal="right"/>
      <protection/>
    </xf>
    <xf numFmtId="0" fontId="3" fillId="33" borderId="13" xfId="0" applyNumberFormat="1" applyFont="1" applyFill="1" applyBorder="1" applyAlignment="1" applyProtection="1">
      <alignment horizontal="right"/>
      <protection/>
    </xf>
    <xf numFmtId="49" fontId="0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0" fontId="3" fillId="0" borderId="13" xfId="0" applyFont="1" applyBorder="1" applyAlignment="1">
      <alignment/>
    </xf>
    <xf numFmtId="49" fontId="2" fillId="0" borderId="25" xfId="0" applyNumberFormat="1" applyFont="1" applyFill="1" applyBorder="1" applyAlignment="1" applyProtection="1">
      <alignment vertical="center" wrapText="1"/>
      <protection/>
    </xf>
    <xf numFmtId="49" fontId="2" fillId="0" borderId="26" xfId="0" applyNumberFormat="1" applyFont="1" applyFill="1" applyBorder="1" applyAlignment="1" applyProtection="1">
      <alignment vertical="center" wrapText="1"/>
      <protection/>
    </xf>
    <xf numFmtId="49" fontId="0" fillId="0" borderId="13" xfId="0" applyNumberFormat="1" applyFont="1" applyFill="1" applyBorder="1" applyAlignment="1" applyProtection="1">
      <alignment/>
      <protection/>
    </xf>
    <xf numFmtId="49" fontId="3" fillId="33" borderId="0" xfId="0" applyNumberFormat="1" applyFont="1" applyFill="1" applyBorder="1" applyAlignment="1" applyProtection="1">
      <alignment horizontal="center" vertical="center" wrapText="1"/>
      <protection/>
    </xf>
    <xf numFmtId="0" fontId="7" fillId="33" borderId="0" xfId="0" applyNumberFormat="1" applyFont="1" applyFill="1" applyBorder="1" applyAlignment="1" applyProtection="1">
      <alignment horizontal="center"/>
      <protection/>
    </xf>
    <xf numFmtId="0" fontId="0" fillId="33" borderId="0" xfId="0" applyFill="1" applyAlignment="1">
      <alignment/>
    </xf>
    <xf numFmtId="0" fontId="13" fillId="9" borderId="13" xfId="0" applyFont="1" applyFill="1" applyBorder="1" applyAlignment="1">
      <alignment horizontal="center" vertical="center"/>
    </xf>
    <xf numFmtId="0" fontId="13" fillId="9" borderId="13" xfId="0" applyNumberFormat="1" applyFont="1" applyFill="1" applyBorder="1" applyAlignment="1" applyProtection="1">
      <alignment horizontal="center" vertical="center"/>
      <protection/>
    </xf>
    <xf numFmtId="49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33" borderId="13" xfId="0" applyNumberFormat="1" applyFont="1" applyFill="1" applyBorder="1" applyAlignment="1" applyProtection="1">
      <alignment horizontal="center" vertical="center"/>
      <protection/>
    </xf>
    <xf numFmtId="0" fontId="13" fillId="9" borderId="13" xfId="0" applyNumberFormat="1" applyFont="1" applyFill="1" applyBorder="1" applyAlignment="1" applyProtection="1">
      <alignment horizontal="center"/>
      <protection/>
    </xf>
    <xf numFmtId="49" fontId="8" fillId="33" borderId="0" xfId="0" applyNumberFormat="1" applyFont="1" applyFill="1" applyBorder="1" applyAlignment="1" applyProtection="1">
      <alignment vertical="center" wrapText="1"/>
      <protection/>
    </xf>
    <xf numFmtId="4" fontId="8" fillId="33" borderId="27" xfId="0" applyNumberFormat="1" applyFont="1" applyFill="1" applyBorder="1" applyAlignment="1" applyProtection="1">
      <alignment vertical="center" wrapText="1"/>
      <protection/>
    </xf>
    <xf numFmtId="4" fontId="12" fillId="33" borderId="0" xfId="0" applyNumberFormat="1" applyFont="1" applyFill="1" applyAlignment="1">
      <alignment/>
    </xf>
    <xf numFmtId="4" fontId="8" fillId="33" borderId="28" xfId="0" applyNumberFormat="1" applyFont="1" applyFill="1" applyBorder="1" applyAlignment="1">
      <alignment/>
    </xf>
    <xf numFmtId="190" fontId="0" fillId="0" borderId="0" xfId="0" applyNumberFormat="1" applyAlignment="1">
      <alignment/>
    </xf>
    <xf numFmtId="188" fontId="12" fillId="33" borderId="0" xfId="0" applyNumberFormat="1" applyFont="1" applyFill="1" applyAlignment="1">
      <alignment horizontal="center"/>
    </xf>
    <xf numFmtId="4" fontId="8" fillId="15" borderId="13" xfId="0" applyNumberFormat="1" applyFont="1" applyFill="1" applyBorder="1" applyAlignment="1">
      <alignment wrapText="1"/>
    </xf>
    <xf numFmtId="4" fontId="8" fillId="19" borderId="13" xfId="0" applyNumberFormat="1" applyFont="1" applyFill="1" applyBorder="1" applyAlignment="1">
      <alignment vertical="center"/>
    </xf>
    <xf numFmtId="0" fontId="0" fillId="0" borderId="29" xfId="0" applyFont="1" applyBorder="1" applyAlignment="1">
      <alignment/>
    </xf>
    <xf numFmtId="49" fontId="2" fillId="0" borderId="30" xfId="0" applyNumberFormat="1" applyFont="1" applyFill="1" applyBorder="1" applyAlignment="1" applyProtection="1">
      <alignment vertical="center" wrapText="1"/>
      <protection/>
    </xf>
    <xf numFmtId="0" fontId="13" fillId="9" borderId="13" xfId="0" applyNumberFormat="1" applyFont="1" applyFill="1" applyBorder="1" applyAlignment="1" applyProtection="1">
      <alignment horizontal="center" vertical="center" wrapText="1"/>
      <protection/>
    </xf>
    <xf numFmtId="3" fontId="0" fillId="33" borderId="13" xfId="0" applyNumberFormat="1" applyFont="1" applyFill="1" applyBorder="1" applyAlignment="1" applyProtection="1">
      <alignment vertical="center"/>
      <protection/>
    </xf>
    <xf numFmtId="3" fontId="3" fillId="33" borderId="13" xfId="0" applyNumberFormat="1" applyFont="1" applyFill="1" applyBorder="1" applyAlignment="1" applyProtection="1">
      <alignment/>
      <protection/>
    </xf>
    <xf numFmtId="3" fontId="0" fillId="33" borderId="13" xfId="0" applyNumberFormat="1" applyFont="1" applyFill="1" applyBorder="1" applyAlignment="1" applyProtection="1">
      <alignment/>
      <protection/>
    </xf>
    <xf numFmtId="4" fontId="0" fillId="0" borderId="13" xfId="0" applyNumberFormat="1" applyFont="1" applyBorder="1" applyAlignment="1">
      <alignment/>
    </xf>
    <xf numFmtId="49" fontId="7" fillId="0" borderId="14" xfId="0" applyNumberFormat="1" applyFont="1" applyFill="1" applyBorder="1" applyAlignment="1" applyProtection="1">
      <alignment vertical="center" wrapText="1"/>
      <protection/>
    </xf>
    <xf numFmtId="0" fontId="3" fillId="33" borderId="23" xfId="0" applyNumberFormat="1" applyFont="1" applyFill="1" applyBorder="1" applyAlignment="1" applyProtection="1">
      <alignment/>
      <protection/>
    </xf>
    <xf numFmtId="4" fontId="3" fillId="33" borderId="23" xfId="0" applyNumberFormat="1" applyFont="1" applyFill="1" applyBorder="1" applyAlignment="1" applyProtection="1">
      <alignment/>
      <protection/>
    </xf>
    <xf numFmtId="4" fontId="3" fillId="33" borderId="23" xfId="0" applyNumberFormat="1" applyFont="1" applyFill="1" applyBorder="1" applyAlignment="1">
      <alignment/>
    </xf>
    <xf numFmtId="49" fontId="7" fillId="0" borderId="30" xfId="0" applyNumberFormat="1" applyFont="1" applyFill="1" applyBorder="1" applyAlignment="1" applyProtection="1">
      <alignment vertical="center" wrapText="1"/>
      <protection/>
    </xf>
    <xf numFmtId="49" fontId="2" fillId="0" borderId="18" xfId="0" applyNumberFormat="1" applyFont="1" applyFill="1" applyBorder="1" applyAlignment="1" applyProtection="1">
      <alignment vertical="center" wrapText="1"/>
      <protection/>
    </xf>
    <xf numFmtId="0" fontId="0" fillId="0" borderId="31" xfId="0" applyFont="1" applyBorder="1" applyAlignment="1">
      <alignment/>
    </xf>
    <xf numFmtId="4" fontId="0" fillId="0" borderId="24" xfId="0" applyNumberFormat="1" applyFont="1" applyBorder="1" applyAlignment="1">
      <alignment/>
    </xf>
    <xf numFmtId="49" fontId="2" fillId="0" borderId="13" xfId="0" applyNumberFormat="1" applyFont="1" applyFill="1" applyBorder="1" applyAlignment="1" applyProtection="1">
      <alignment vertical="center" wrapText="1"/>
      <protection/>
    </xf>
    <xf numFmtId="49" fontId="7" fillId="0" borderId="18" xfId="0" applyNumberFormat="1" applyFont="1" applyFill="1" applyBorder="1" applyAlignment="1" applyProtection="1">
      <alignment vertical="center" wrapText="1"/>
      <protection/>
    </xf>
    <xf numFmtId="0" fontId="2" fillId="0" borderId="13" xfId="0" applyFont="1" applyBorder="1" applyAlignment="1">
      <alignment horizontal="left"/>
    </xf>
    <xf numFmtId="4" fontId="0" fillId="33" borderId="13" xfId="33" applyNumberFormat="1" applyFont="1" applyFill="1" applyBorder="1" applyAlignment="1" applyProtection="1">
      <alignment/>
      <protection/>
    </xf>
    <xf numFmtId="0" fontId="3" fillId="7" borderId="32" xfId="0" applyNumberFormat="1" applyFont="1" applyFill="1" applyBorder="1" applyAlignment="1" applyProtection="1">
      <alignment horizontal="center" vertical="center"/>
      <protection/>
    </xf>
    <xf numFmtId="0" fontId="1" fillId="7" borderId="13" xfId="0" applyFont="1" applyFill="1" applyBorder="1" applyAlignment="1">
      <alignment/>
    </xf>
    <xf numFmtId="4" fontId="0" fillId="7" borderId="13" xfId="46" applyNumberFormat="1" applyFont="1" applyFill="1" applyBorder="1" applyAlignment="1">
      <alignment horizontal="right" vertical="center"/>
      <protection/>
    </xf>
    <xf numFmtId="4" fontId="3" fillId="7" borderId="13" xfId="46" applyNumberFormat="1" applyFont="1" applyFill="1" applyBorder="1" applyAlignment="1">
      <alignment horizontal="right"/>
      <protection/>
    </xf>
    <xf numFmtId="4" fontId="0" fillId="7" borderId="13" xfId="46" applyNumberFormat="1" applyFont="1" applyFill="1" applyBorder="1" applyAlignment="1">
      <alignment horizontal="right"/>
      <protection/>
    </xf>
    <xf numFmtId="4" fontId="3" fillId="7" borderId="13" xfId="46" applyNumberFormat="1" applyFont="1" applyFill="1" applyBorder="1">
      <alignment/>
      <protection/>
    </xf>
    <xf numFmtId="0" fontId="3" fillId="6" borderId="32" xfId="0" applyNumberFormat="1" applyFont="1" applyFill="1" applyBorder="1" applyAlignment="1" applyProtection="1">
      <alignment horizontal="center" vertical="center"/>
      <protection/>
    </xf>
    <xf numFmtId="0" fontId="1" fillId="6" borderId="13" xfId="0" applyFont="1" applyFill="1" applyBorder="1" applyAlignment="1">
      <alignment/>
    </xf>
    <xf numFmtId="4" fontId="0" fillId="6" borderId="13" xfId="46" applyNumberFormat="1" applyFont="1" applyFill="1" applyBorder="1" applyAlignment="1">
      <alignment horizontal="right" vertical="center"/>
      <protection/>
    </xf>
    <xf numFmtId="4" fontId="3" fillId="6" borderId="13" xfId="46" applyNumberFormat="1" applyFont="1" applyFill="1" applyBorder="1" applyAlignment="1">
      <alignment horizontal="right"/>
      <protection/>
    </xf>
    <xf numFmtId="4" fontId="0" fillId="6" borderId="13" xfId="46" applyNumberFormat="1" applyFont="1" applyFill="1" applyBorder="1" applyAlignment="1">
      <alignment horizontal="right"/>
      <protection/>
    </xf>
    <xf numFmtId="4" fontId="3" fillId="6" borderId="13" xfId="46" applyNumberFormat="1" applyFont="1" applyFill="1" applyBorder="1">
      <alignment/>
      <protection/>
    </xf>
    <xf numFmtId="0" fontId="3" fillId="3" borderId="32" xfId="0" applyNumberFormat="1" applyFont="1" applyFill="1" applyBorder="1" applyAlignment="1" applyProtection="1">
      <alignment horizontal="center" vertical="center"/>
      <protection/>
    </xf>
    <xf numFmtId="0" fontId="1" fillId="3" borderId="13" xfId="0" applyFont="1" applyFill="1" applyBorder="1" applyAlignment="1">
      <alignment/>
    </xf>
    <xf numFmtId="4" fontId="0" fillId="3" borderId="13" xfId="46" applyNumberFormat="1" applyFont="1" applyFill="1" applyBorder="1" applyAlignment="1">
      <alignment horizontal="right" vertical="center"/>
      <protection/>
    </xf>
    <xf numFmtId="4" fontId="3" fillId="3" borderId="13" xfId="46" applyNumberFormat="1" applyFont="1" applyFill="1" applyBorder="1" applyAlignment="1">
      <alignment horizontal="right"/>
      <protection/>
    </xf>
    <xf numFmtId="4" fontId="0" fillId="3" borderId="13" xfId="46" applyNumberFormat="1" applyFont="1" applyFill="1" applyBorder="1" applyAlignment="1">
      <alignment horizontal="right"/>
      <protection/>
    </xf>
    <xf numFmtId="4" fontId="3" fillId="3" borderId="13" xfId="46" applyNumberFormat="1" applyFont="1" applyFill="1" applyBorder="1">
      <alignment/>
      <protection/>
    </xf>
    <xf numFmtId="49" fontId="7" fillId="33" borderId="14" xfId="0" applyNumberFormat="1" applyFont="1" applyFill="1" applyBorder="1" applyAlignment="1" applyProtection="1">
      <alignment horizontal="center" vertical="center" wrapText="1"/>
      <protection/>
    </xf>
    <xf numFmtId="49" fontId="2" fillId="0" borderId="13" xfId="0" applyNumberFormat="1" applyFont="1" applyFill="1" applyBorder="1" applyAlignment="1" applyProtection="1">
      <alignment horizontal="center" vertical="center" wrapText="1"/>
      <protection/>
    </xf>
    <xf numFmtId="49" fontId="2" fillId="0" borderId="13" xfId="0" applyNumberFormat="1" applyFont="1" applyFill="1" applyBorder="1" applyAlignment="1" applyProtection="1">
      <alignment horizontal="left" vertical="center" wrapText="1"/>
      <protection/>
    </xf>
    <xf numFmtId="49" fontId="0" fillId="0" borderId="13" xfId="0" applyNumberFormat="1" applyFont="1" applyFill="1" applyBorder="1" applyAlignment="1" applyProtection="1">
      <alignment horizontal="left" vertical="center" wrapText="1"/>
      <protection/>
    </xf>
    <xf numFmtId="49" fontId="2" fillId="0" borderId="33" xfId="0" applyNumberFormat="1" applyFont="1" applyFill="1" applyBorder="1" applyAlignment="1" applyProtection="1">
      <alignment vertical="center" wrapText="1"/>
      <protection/>
    </xf>
    <xf numFmtId="49" fontId="7" fillId="0" borderId="33" xfId="0" applyNumberFormat="1" applyFont="1" applyFill="1" applyBorder="1" applyAlignment="1" applyProtection="1">
      <alignment vertical="center" wrapText="1"/>
      <protection/>
    </xf>
    <xf numFmtId="49" fontId="2" fillId="0" borderId="23" xfId="0" applyNumberFormat="1" applyFont="1" applyFill="1" applyBorder="1" applyAlignment="1" applyProtection="1">
      <alignment vertical="center" wrapText="1"/>
      <protection/>
    </xf>
    <xf numFmtId="4" fontId="3" fillId="33" borderId="0" xfId="0" applyNumberFormat="1" applyFont="1" applyFill="1" applyBorder="1" applyAlignment="1">
      <alignment/>
    </xf>
    <xf numFmtId="4" fontId="3" fillId="9" borderId="13" xfId="0" applyNumberFormat="1" applyFont="1" applyFill="1" applyBorder="1" applyAlignment="1">
      <alignment horizontal="center" vertical="center"/>
    </xf>
    <xf numFmtId="4" fontId="3" fillId="9" borderId="13" xfId="0" applyNumberFormat="1" applyFont="1" applyFill="1" applyBorder="1" applyAlignment="1">
      <alignment horizontal="center" vertical="center" wrapText="1"/>
    </xf>
    <xf numFmtId="4" fontId="3" fillId="9" borderId="29" xfId="0" applyNumberFormat="1" applyFont="1" applyFill="1" applyBorder="1" applyAlignment="1">
      <alignment horizontal="center" vertical="center"/>
    </xf>
    <xf numFmtId="0" fontId="3" fillId="3" borderId="13" xfId="0" applyNumberFormat="1" applyFont="1" applyFill="1" applyBorder="1" applyAlignment="1" applyProtection="1">
      <alignment horizontal="center" vertical="center"/>
      <protection/>
    </xf>
    <xf numFmtId="4" fontId="3" fillId="3" borderId="13" xfId="0" applyNumberFormat="1" applyFont="1" applyFill="1" applyBorder="1" applyAlignment="1">
      <alignment/>
    </xf>
    <xf numFmtId="1" fontId="3" fillId="7" borderId="13" xfId="0" applyNumberFormat="1" applyFont="1" applyFill="1" applyBorder="1" applyAlignment="1">
      <alignment horizontal="center" vertical="center" wrapText="1"/>
    </xf>
    <xf numFmtId="4" fontId="0" fillId="7" borderId="13" xfId="0" applyNumberFormat="1" applyFont="1" applyFill="1" applyBorder="1" applyAlignment="1">
      <alignment/>
    </xf>
    <xf numFmtId="4" fontId="0" fillId="7" borderId="23" xfId="0" applyNumberFormat="1" applyFont="1" applyFill="1" applyBorder="1" applyAlignment="1">
      <alignment/>
    </xf>
    <xf numFmtId="4" fontId="3" fillId="7" borderId="13" xfId="0" applyNumberFormat="1" applyFont="1" applyFill="1" applyBorder="1" applyAlignment="1">
      <alignment/>
    </xf>
    <xf numFmtId="4" fontId="0" fillId="7" borderId="13" xfId="0" applyNumberFormat="1" applyFont="1" applyFill="1" applyBorder="1" applyAlignment="1">
      <alignment vertical="center"/>
    </xf>
    <xf numFmtId="1" fontId="3" fillId="6" borderId="13" xfId="0" applyNumberFormat="1" applyFont="1" applyFill="1" applyBorder="1" applyAlignment="1">
      <alignment horizontal="center" vertical="center" wrapText="1"/>
    </xf>
    <xf numFmtId="4" fontId="0" fillId="6" borderId="13" xfId="0" applyNumberFormat="1" applyFont="1" applyFill="1" applyBorder="1" applyAlignment="1">
      <alignment/>
    </xf>
    <xf numFmtId="4" fontId="0" fillId="6" borderId="23" xfId="0" applyNumberFormat="1" applyFont="1" applyFill="1" applyBorder="1" applyAlignment="1">
      <alignment/>
    </xf>
    <xf numFmtId="4" fontId="3" fillId="6" borderId="13" xfId="0" applyNumberFormat="1" applyFont="1" applyFill="1" applyBorder="1" applyAlignment="1">
      <alignment/>
    </xf>
    <xf numFmtId="4" fontId="0" fillId="6" borderId="13" xfId="0" applyNumberFormat="1" applyFont="1" applyFill="1" applyBorder="1" applyAlignment="1">
      <alignment vertical="center"/>
    </xf>
    <xf numFmtId="4" fontId="0" fillId="9" borderId="13" xfId="0" applyNumberFormat="1" applyFont="1" applyFill="1" applyBorder="1" applyAlignment="1">
      <alignment/>
    </xf>
    <xf numFmtId="4" fontId="3" fillId="9" borderId="13" xfId="0" applyNumberFormat="1" applyFont="1" applyFill="1" applyBorder="1" applyAlignment="1">
      <alignment/>
    </xf>
    <xf numFmtId="4" fontId="3" fillId="9" borderId="13" xfId="0" applyNumberFormat="1" applyFont="1" applyFill="1" applyBorder="1" applyAlignment="1">
      <alignment vertical="center"/>
    </xf>
    <xf numFmtId="4" fontId="3" fillId="7" borderId="13" xfId="0" applyNumberFormat="1" applyFont="1" applyFill="1" applyBorder="1" applyAlignment="1">
      <alignment vertical="center"/>
    </xf>
    <xf numFmtId="4" fontId="0" fillId="2" borderId="13" xfId="0" applyNumberFormat="1" applyFont="1" applyFill="1" applyBorder="1" applyAlignment="1">
      <alignment/>
    </xf>
    <xf numFmtId="4" fontId="3" fillId="2" borderId="13" xfId="0" applyNumberFormat="1" applyFont="1" applyFill="1" applyBorder="1" applyAlignment="1">
      <alignment/>
    </xf>
    <xf numFmtId="4" fontId="3" fillId="2" borderId="13" xfId="0" applyNumberFormat="1" applyFont="1" applyFill="1" applyBorder="1" applyAlignment="1">
      <alignment vertical="center"/>
    </xf>
    <xf numFmtId="4" fontId="0" fillId="9" borderId="24" xfId="0" applyNumberFormat="1" applyFont="1" applyFill="1" applyBorder="1" applyAlignment="1">
      <alignment/>
    </xf>
    <xf numFmtId="4" fontId="0" fillId="9" borderId="13" xfId="0" applyNumberFormat="1" applyFont="1" applyFill="1" applyBorder="1" applyAlignment="1">
      <alignment vertical="center"/>
    </xf>
    <xf numFmtId="4" fontId="3" fillId="9" borderId="23" xfId="0" applyNumberFormat="1" applyFont="1" applyFill="1" applyBorder="1" applyAlignment="1">
      <alignment/>
    </xf>
    <xf numFmtId="4" fontId="0" fillId="9" borderId="23" xfId="0" applyNumberFormat="1" applyFont="1" applyFill="1" applyBorder="1" applyAlignment="1">
      <alignment/>
    </xf>
    <xf numFmtId="4" fontId="0" fillId="2" borderId="13" xfId="0" applyNumberFormat="1" applyFont="1" applyFill="1" applyBorder="1" applyAlignment="1">
      <alignment vertical="center"/>
    </xf>
    <xf numFmtId="4" fontId="0" fillId="6" borderId="24" xfId="0" applyNumberFormat="1" applyFont="1" applyFill="1" applyBorder="1" applyAlignment="1">
      <alignment/>
    </xf>
    <xf numFmtId="4" fontId="3" fillId="6" borderId="23" xfId="0" applyNumberFormat="1" applyFont="1" applyFill="1" applyBorder="1" applyAlignment="1">
      <alignment/>
    </xf>
    <xf numFmtId="4" fontId="0" fillId="6" borderId="0" xfId="0" applyNumberFormat="1" applyFont="1" applyFill="1" applyAlignment="1">
      <alignment/>
    </xf>
    <xf numFmtId="4" fontId="0" fillId="7" borderId="24" xfId="0" applyNumberFormat="1" applyFont="1" applyFill="1" applyBorder="1" applyAlignment="1">
      <alignment/>
    </xf>
    <xf numFmtId="4" fontId="3" fillId="7" borderId="23" xfId="0" applyNumberFormat="1" applyFont="1" applyFill="1" applyBorder="1" applyAlignment="1">
      <alignment/>
    </xf>
    <xf numFmtId="4" fontId="0" fillId="7" borderId="0" xfId="0" applyNumberFormat="1" applyFont="1" applyFill="1" applyAlignment="1">
      <alignment/>
    </xf>
    <xf numFmtId="1" fontId="3" fillId="16" borderId="13" xfId="0" applyNumberFormat="1" applyFont="1" applyFill="1" applyBorder="1" applyAlignment="1">
      <alignment horizontal="center" vertical="center" wrapText="1"/>
    </xf>
    <xf numFmtId="1" fontId="3" fillId="9" borderId="13" xfId="0" applyNumberFormat="1" applyFont="1" applyFill="1" applyBorder="1" applyAlignment="1">
      <alignment horizontal="center" vertical="center" wrapText="1"/>
    </xf>
    <xf numFmtId="1" fontId="3" fillId="34" borderId="13" xfId="0" applyNumberFormat="1" applyFont="1" applyFill="1" applyBorder="1" applyAlignment="1">
      <alignment horizontal="center" vertical="center" wrapText="1"/>
    </xf>
    <xf numFmtId="0" fontId="3" fillId="2" borderId="13" xfId="0" applyNumberFormat="1" applyFont="1" applyFill="1" applyBorder="1" applyAlignment="1" applyProtection="1">
      <alignment horizontal="center" vertical="center"/>
      <protection/>
    </xf>
    <xf numFmtId="0" fontId="7" fillId="2" borderId="23" xfId="0" applyNumberFormat="1" applyFont="1" applyFill="1" applyBorder="1" applyAlignment="1" applyProtection="1">
      <alignment horizontal="center"/>
      <protection/>
    </xf>
    <xf numFmtId="4" fontId="0" fillId="2" borderId="13" xfId="0" applyNumberFormat="1" applyFont="1" applyFill="1" applyBorder="1" applyAlignment="1">
      <alignment horizontal="right"/>
    </xf>
    <xf numFmtId="4" fontId="3" fillId="2" borderId="13" xfId="0" applyNumberFormat="1" applyFont="1" applyFill="1" applyBorder="1" applyAlignment="1">
      <alignment horizontal="right"/>
    </xf>
    <xf numFmtId="0" fontId="7" fillId="3" borderId="23" xfId="0" applyNumberFormat="1" applyFont="1" applyFill="1" applyBorder="1" applyAlignment="1" applyProtection="1">
      <alignment horizontal="center"/>
      <protection/>
    </xf>
    <xf numFmtId="4" fontId="0" fillId="3" borderId="13" xfId="0" applyNumberFormat="1" applyFont="1" applyFill="1" applyBorder="1" applyAlignment="1">
      <alignment horizontal="right"/>
    </xf>
    <xf numFmtId="4" fontId="3" fillId="3" borderId="13" xfId="0" applyNumberFormat="1" applyFont="1" applyFill="1" applyBorder="1" applyAlignment="1">
      <alignment horizontal="right"/>
    </xf>
    <xf numFmtId="0" fontId="3" fillId="6" borderId="13" xfId="0" applyNumberFormat="1" applyFont="1" applyFill="1" applyBorder="1" applyAlignment="1" applyProtection="1">
      <alignment horizontal="center" vertical="center"/>
      <protection/>
    </xf>
    <xf numFmtId="0" fontId="3" fillId="7" borderId="13" xfId="0" applyNumberFormat="1" applyFont="1" applyFill="1" applyBorder="1" applyAlignment="1" applyProtection="1">
      <alignment horizontal="center" vertical="center"/>
      <protection/>
    </xf>
    <xf numFmtId="0" fontId="7" fillId="7" borderId="23" xfId="0" applyNumberFormat="1" applyFont="1" applyFill="1" applyBorder="1" applyAlignment="1" applyProtection="1">
      <alignment horizontal="center"/>
      <protection/>
    </xf>
    <xf numFmtId="4" fontId="0" fillId="7" borderId="13" xfId="0" applyNumberFormat="1" applyFont="1" applyFill="1" applyBorder="1" applyAlignment="1">
      <alignment horizontal="right"/>
    </xf>
    <xf numFmtId="4" fontId="3" fillId="7" borderId="13" xfId="0" applyNumberFormat="1" applyFont="1" applyFill="1" applyBorder="1" applyAlignment="1">
      <alignment horizontal="right"/>
    </xf>
    <xf numFmtId="49" fontId="2" fillId="33" borderId="13" xfId="0" applyNumberFormat="1" applyFont="1" applyFill="1" applyBorder="1" applyAlignment="1" applyProtection="1">
      <alignment vertical="center" wrapText="1"/>
      <protection/>
    </xf>
    <xf numFmtId="0" fontId="3" fillId="34" borderId="13" xfId="0" applyNumberFormat="1" applyFont="1" applyFill="1" applyBorder="1" applyAlignment="1" applyProtection="1">
      <alignment horizontal="center" vertical="center"/>
      <protection/>
    </xf>
    <xf numFmtId="0" fontId="6" fillId="33" borderId="13" xfId="0" applyNumberFormat="1" applyFont="1" applyFill="1" applyBorder="1" applyAlignment="1" applyProtection="1">
      <alignment horizontal="center" vertical="center"/>
      <protection/>
    </xf>
    <xf numFmtId="0" fontId="6" fillId="34" borderId="13" xfId="0" applyNumberFormat="1" applyFont="1" applyFill="1" applyBorder="1" applyAlignment="1" applyProtection="1">
      <alignment horizontal="center" vertical="center"/>
      <protection/>
    </xf>
    <xf numFmtId="0" fontId="6" fillId="3" borderId="13" xfId="0" applyNumberFormat="1" applyFont="1" applyFill="1" applyBorder="1" applyAlignment="1" applyProtection="1">
      <alignment horizontal="center" vertical="center"/>
      <protection/>
    </xf>
    <xf numFmtId="4" fontId="0" fillId="3" borderId="13" xfId="0" applyNumberFormat="1" applyFont="1" applyFill="1" applyBorder="1" applyAlignment="1" applyProtection="1">
      <alignment horizontal="right"/>
      <protection/>
    </xf>
    <xf numFmtId="4" fontId="3" fillId="3" borderId="13" xfId="0" applyNumberFormat="1" applyFont="1" applyFill="1" applyBorder="1" applyAlignment="1" applyProtection="1">
      <alignment horizontal="right"/>
      <protection/>
    </xf>
    <xf numFmtId="4" fontId="0" fillId="6" borderId="13" xfId="0" applyNumberFormat="1" applyFont="1" applyFill="1" applyBorder="1" applyAlignment="1" applyProtection="1">
      <alignment horizontal="right"/>
      <protection/>
    </xf>
    <xf numFmtId="4" fontId="3" fillId="6" borderId="13" xfId="0" applyNumberFormat="1" applyFont="1" applyFill="1" applyBorder="1" applyAlignment="1" applyProtection="1">
      <alignment horizontal="right"/>
      <protection/>
    </xf>
    <xf numFmtId="0" fontId="6" fillId="7" borderId="13" xfId="0" applyNumberFormat="1" applyFont="1" applyFill="1" applyBorder="1" applyAlignment="1" applyProtection="1">
      <alignment horizontal="center" vertical="center"/>
      <protection/>
    </xf>
    <xf numFmtId="4" fontId="0" fillId="7" borderId="13" xfId="0" applyNumberFormat="1" applyFont="1" applyFill="1" applyBorder="1" applyAlignment="1" applyProtection="1">
      <alignment horizontal="right"/>
      <protection/>
    </xf>
    <xf numFmtId="4" fontId="3" fillId="7" borderId="13" xfId="0" applyNumberFormat="1" applyFont="1" applyFill="1" applyBorder="1" applyAlignment="1" applyProtection="1">
      <alignment horizontal="right"/>
      <protection/>
    </xf>
    <xf numFmtId="0" fontId="6" fillId="2" borderId="13" xfId="0" applyNumberFormat="1" applyFont="1" applyFill="1" applyBorder="1" applyAlignment="1" applyProtection="1">
      <alignment horizontal="center" vertical="center"/>
      <protection/>
    </xf>
    <xf numFmtId="4" fontId="0" fillId="2" borderId="13" xfId="0" applyNumberFormat="1" applyFont="1" applyFill="1" applyBorder="1" applyAlignment="1" applyProtection="1">
      <alignment horizontal="right"/>
      <protection/>
    </xf>
    <xf numFmtId="4" fontId="3" fillId="2" borderId="13" xfId="0" applyNumberFormat="1" applyFont="1" applyFill="1" applyBorder="1" applyAlignment="1" applyProtection="1">
      <alignment horizontal="right"/>
      <protection/>
    </xf>
    <xf numFmtId="0" fontId="7" fillId="7" borderId="13" xfId="0" applyNumberFormat="1" applyFont="1" applyFill="1" applyBorder="1" applyAlignment="1" applyProtection="1">
      <alignment horizontal="center"/>
      <protection/>
    </xf>
    <xf numFmtId="0" fontId="7" fillId="2" borderId="13" xfId="0" applyNumberFormat="1" applyFont="1" applyFill="1" applyBorder="1" applyAlignment="1" applyProtection="1">
      <alignment horizontal="center"/>
      <protection/>
    </xf>
    <xf numFmtId="0" fontId="13" fillId="9" borderId="13" xfId="0" applyNumberFormat="1" applyFont="1" applyFill="1" applyBorder="1" applyAlignment="1" applyProtection="1">
      <alignment horizontal="center" wrapText="1"/>
      <protection/>
    </xf>
    <xf numFmtId="0" fontId="0" fillId="3" borderId="13" xfId="0" applyFill="1" applyBorder="1" applyAlignment="1">
      <alignment/>
    </xf>
    <xf numFmtId="4" fontId="0" fillId="3" borderId="13" xfId="0" applyNumberFormat="1" applyFill="1" applyBorder="1" applyAlignment="1">
      <alignment/>
    </xf>
    <xf numFmtId="4" fontId="0" fillId="3" borderId="13" xfId="0" applyNumberFormat="1" applyFont="1" applyFill="1" applyBorder="1" applyAlignment="1">
      <alignment/>
    </xf>
    <xf numFmtId="4" fontId="3" fillId="3" borderId="13" xfId="0" applyNumberFormat="1" applyFont="1" applyFill="1" applyBorder="1" applyAlignment="1">
      <alignment/>
    </xf>
    <xf numFmtId="0" fontId="0" fillId="7" borderId="13" xfId="0" applyFill="1" applyBorder="1" applyAlignment="1">
      <alignment/>
    </xf>
    <xf numFmtId="4" fontId="0" fillId="7" borderId="13" xfId="0" applyNumberFormat="1" applyFont="1" applyFill="1" applyBorder="1" applyAlignment="1">
      <alignment/>
    </xf>
    <xf numFmtId="0" fontId="0" fillId="2" borderId="13" xfId="0" applyFill="1" applyBorder="1" applyAlignment="1">
      <alignment/>
    </xf>
    <xf numFmtId="4" fontId="0" fillId="2" borderId="13" xfId="0" applyNumberFormat="1" applyFont="1" applyFill="1" applyBorder="1" applyAlignment="1">
      <alignment/>
    </xf>
    <xf numFmtId="179" fontId="0" fillId="33" borderId="23" xfId="33" applyFont="1" applyFill="1" applyBorder="1" applyAlignment="1" applyProtection="1">
      <alignment/>
      <protection/>
    </xf>
    <xf numFmtId="0" fontId="0" fillId="33" borderId="23" xfId="0" applyNumberFormat="1" applyFont="1" applyFill="1" applyBorder="1" applyAlignment="1" applyProtection="1">
      <alignment/>
      <protection/>
    </xf>
    <xf numFmtId="4" fontId="0" fillId="33" borderId="23" xfId="0" applyNumberFormat="1" applyFont="1" applyFill="1" applyBorder="1" applyAlignment="1">
      <alignment/>
    </xf>
    <xf numFmtId="4" fontId="0" fillId="3" borderId="23" xfId="0" applyNumberFormat="1" applyFont="1" applyFill="1" applyBorder="1" applyAlignment="1">
      <alignment/>
    </xf>
    <xf numFmtId="4" fontId="0" fillId="7" borderId="23" xfId="0" applyNumberFormat="1" applyFont="1" applyFill="1" applyBorder="1" applyAlignment="1">
      <alignment/>
    </xf>
    <xf numFmtId="4" fontId="0" fillId="2" borderId="23" xfId="0" applyNumberFormat="1" applyFont="1" applyFill="1" applyBorder="1" applyAlignment="1">
      <alignment/>
    </xf>
    <xf numFmtId="49" fontId="3" fillId="33" borderId="12" xfId="0" applyNumberFormat="1" applyFont="1" applyFill="1" applyBorder="1" applyAlignment="1" applyProtection="1">
      <alignment horizontal="center" vertical="center" wrapText="1"/>
      <protection/>
    </xf>
    <xf numFmtId="0" fontId="7" fillId="3" borderId="13" xfId="0" applyNumberFormat="1" applyFont="1" applyFill="1" applyBorder="1" applyAlignment="1" applyProtection="1">
      <alignment horizontal="center"/>
      <protection/>
    </xf>
    <xf numFmtId="4" fontId="0" fillId="3" borderId="13" xfId="33" applyNumberFormat="1" applyFont="1" applyFill="1" applyBorder="1" applyAlignment="1" applyProtection="1">
      <alignment horizontal="right"/>
      <protection/>
    </xf>
    <xf numFmtId="179" fontId="3" fillId="3" borderId="13" xfId="0" applyNumberFormat="1" applyFont="1" applyFill="1" applyBorder="1" applyAlignment="1" applyProtection="1">
      <alignment horizontal="right"/>
      <protection/>
    </xf>
    <xf numFmtId="4" fontId="0" fillId="7" borderId="13" xfId="33" applyNumberFormat="1" applyFont="1" applyFill="1" applyBorder="1" applyAlignment="1" applyProtection="1">
      <alignment/>
      <protection/>
    </xf>
    <xf numFmtId="179" fontId="3" fillId="7" borderId="13" xfId="0" applyNumberFormat="1" applyFont="1" applyFill="1" applyBorder="1" applyAlignment="1" applyProtection="1">
      <alignment horizontal="right"/>
      <protection/>
    </xf>
    <xf numFmtId="0" fontId="7" fillId="6" borderId="13" xfId="0" applyNumberFormat="1" applyFont="1" applyFill="1" applyBorder="1" applyAlignment="1" applyProtection="1">
      <alignment horizontal="center"/>
      <protection/>
    </xf>
    <xf numFmtId="4" fontId="0" fillId="6" borderId="13" xfId="33" applyNumberFormat="1" applyFont="1" applyFill="1" applyBorder="1" applyAlignment="1" applyProtection="1">
      <alignment/>
      <protection/>
    </xf>
    <xf numFmtId="179" fontId="3" fillId="6" borderId="13" xfId="0" applyNumberFormat="1" applyFont="1" applyFill="1" applyBorder="1" applyAlignment="1" applyProtection="1">
      <alignment horizontal="right"/>
      <protection/>
    </xf>
    <xf numFmtId="188" fontId="0" fillId="0" borderId="0" xfId="0" applyNumberFormat="1" applyAlignment="1">
      <alignment/>
    </xf>
    <xf numFmtId="1" fontId="3" fillId="8" borderId="13" xfId="0" applyNumberFormat="1" applyFont="1" applyFill="1" applyBorder="1" applyAlignment="1">
      <alignment horizontal="center" vertical="center" wrapText="1"/>
    </xf>
    <xf numFmtId="49" fontId="7" fillId="0" borderId="13" xfId="0" applyNumberFormat="1" applyFont="1" applyFill="1" applyBorder="1" applyAlignment="1" applyProtection="1">
      <alignment horizontal="left" vertical="center" wrapText="1"/>
      <protection/>
    </xf>
    <xf numFmtId="49" fontId="3" fillId="33" borderId="34" xfId="0" applyNumberFormat="1" applyFont="1" applyFill="1" applyBorder="1" applyAlignment="1" applyProtection="1">
      <alignment horizontal="center" vertical="center" wrapText="1"/>
      <protection/>
    </xf>
    <xf numFmtId="49" fontId="3" fillId="33" borderId="35" xfId="0" applyNumberFormat="1" applyFont="1" applyFill="1" applyBorder="1" applyAlignment="1" applyProtection="1">
      <alignment horizontal="center" vertical="center" wrapText="1"/>
      <protection/>
    </xf>
    <xf numFmtId="49" fontId="7" fillId="0" borderId="34" xfId="0" applyNumberFormat="1" applyFont="1" applyFill="1" applyBorder="1" applyAlignment="1" applyProtection="1">
      <alignment horizontal="center" vertical="center" wrapText="1"/>
      <protection/>
    </xf>
    <xf numFmtId="49" fontId="7" fillId="33" borderId="35" xfId="0" applyNumberFormat="1" applyFont="1" applyFill="1" applyBorder="1" applyAlignment="1" applyProtection="1">
      <alignment horizontal="center" vertical="center" wrapText="1"/>
      <protection/>
    </xf>
    <xf numFmtId="49" fontId="2" fillId="0" borderId="35" xfId="0" applyNumberFormat="1" applyFont="1" applyFill="1" applyBorder="1" applyAlignment="1" applyProtection="1">
      <alignment vertical="center" wrapText="1"/>
      <protection/>
    </xf>
    <xf numFmtId="49" fontId="2" fillId="0" borderId="34" xfId="0" applyNumberFormat="1" applyFont="1" applyFill="1" applyBorder="1" applyAlignment="1" applyProtection="1">
      <alignment horizontal="center" vertical="center" wrapText="1"/>
      <protection/>
    </xf>
    <xf numFmtId="49" fontId="2" fillId="0" borderId="34" xfId="0" applyNumberFormat="1" applyFont="1" applyFill="1" applyBorder="1" applyAlignment="1" applyProtection="1">
      <alignment vertical="center" wrapText="1"/>
      <protection/>
    </xf>
    <xf numFmtId="49" fontId="7" fillId="0" borderId="36" xfId="0" applyNumberFormat="1" applyFont="1" applyFill="1" applyBorder="1" applyAlignment="1" applyProtection="1">
      <alignment vertical="center" wrapText="1"/>
      <protection/>
    </xf>
    <xf numFmtId="49" fontId="7" fillId="0" borderId="37" xfId="0" applyNumberFormat="1" applyFont="1" applyFill="1" applyBorder="1" applyAlignment="1" applyProtection="1">
      <alignment vertical="center" wrapText="1"/>
      <protection/>
    </xf>
    <xf numFmtId="49" fontId="7" fillId="0" borderId="38" xfId="0" applyNumberFormat="1" applyFont="1" applyFill="1" applyBorder="1" applyAlignment="1" applyProtection="1">
      <alignment vertical="center" wrapText="1"/>
      <protection/>
    </xf>
    <xf numFmtId="49" fontId="0" fillId="0" borderId="0" xfId="0" applyNumberFormat="1" applyAlignment="1">
      <alignment/>
    </xf>
    <xf numFmtId="4" fontId="0" fillId="0" borderId="0" xfId="0" applyNumberFormat="1" applyFont="1" applyFill="1" applyBorder="1" applyAlignment="1" applyProtection="1">
      <alignment/>
      <protection/>
    </xf>
    <xf numFmtId="179" fontId="2" fillId="0" borderId="13" xfId="33" applyFont="1" applyFill="1" applyBorder="1" applyAlignment="1" applyProtection="1">
      <alignment/>
      <protection/>
    </xf>
    <xf numFmtId="49" fontId="2" fillId="0" borderId="25" xfId="0" applyNumberFormat="1" applyFont="1" applyFill="1" applyBorder="1" applyAlignment="1" applyProtection="1">
      <alignment horizontal="center" vertical="center" wrapText="1"/>
      <protection/>
    </xf>
    <xf numFmtId="0" fontId="36" fillId="0" borderId="16" xfId="37" applyNumberFormat="1" applyFill="1" applyBorder="1" applyAlignment="1" applyProtection="1">
      <alignment/>
      <protection locked="0"/>
    </xf>
    <xf numFmtId="0" fontId="0" fillId="0" borderId="17" xfId="0" applyNumberFormat="1" applyFont="1" applyFill="1" applyBorder="1" applyAlignment="1" applyProtection="1">
      <alignment/>
      <protection locked="0"/>
    </xf>
    <xf numFmtId="0" fontId="0" fillId="0" borderId="39" xfId="0" applyNumberFormat="1" applyFont="1" applyFill="1" applyBorder="1" applyAlignment="1" applyProtection="1">
      <alignment/>
      <protection locked="0"/>
    </xf>
    <xf numFmtId="0" fontId="0" fillId="0" borderId="16" xfId="0" applyNumberFormat="1" applyFont="1" applyFill="1" applyBorder="1" applyAlignment="1" applyProtection="1">
      <alignment horizontal="left"/>
      <protection locked="0"/>
    </xf>
    <xf numFmtId="0" fontId="0" fillId="0" borderId="17" xfId="0" applyNumberFormat="1" applyFont="1" applyFill="1" applyBorder="1" applyAlignment="1" applyProtection="1">
      <alignment horizontal="left"/>
      <protection locked="0"/>
    </xf>
    <xf numFmtId="0" fontId="0" fillId="0" borderId="39" xfId="0" applyNumberFormat="1" applyFont="1" applyFill="1" applyBorder="1" applyAlignment="1" applyProtection="1">
      <alignment horizontal="left"/>
      <protection locked="0"/>
    </xf>
    <xf numFmtId="0" fontId="0" fillId="0" borderId="16" xfId="0" applyNumberFormat="1" applyFont="1" applyFill="1" applyBorder="1" applyAlignment="1" applyProtection="1">
      <alignment/>
      <protection locked="0"/>
    </xf>
    <xf numFmtId="0" fontId="2" fillId="0" borderId="28" xfId="0" applyNumberFormat="1" applyFont="1" applyFill="1" applyBorder="1" applyAlignment="1" applyProtection="1">
      <alignment horizontal="left"/>
      <protection/>
    </xf>
    <xf numFmtId="0" fontId="2" fillId="0" borderId="40" xfId="0" applyNumberFormat="1" applyFont="1" applyFill="1" applyBorder="1" applyAlignment="1" applyProtection="1">
      <alignment horizontal="left"/>
      <protection/>
    </xf>
    <xf numFmtId="0" fontId="2" fillId="0" borderId="29" xfId="0" applyNumberFormat="1" applyFont="1" applyFill="1" applyBorder="1" applyAlignment="1" applyProtection="1">
      <alignment horizontal="left"/>
      <protection/>
    </xf>
    <xf numFmtId="0" fontId="0" fillId="0" borderId="16" xfId="0" applyNumberFormat="1" applyFont="1" applyFill="1" applyBorder="1" applyAlignment="1" applyProtection="1">
      <alignment/>
      <protection locked="0"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7" fillId="0" borderId="33" xfId="0" applyNumberFormat="1" applyFont="1" applyFill="1" applyBorder="1" applyAlignment="1" applyProtection="1">
      <alignment horizontal="left" vertical="top" wrapText="1"/>
      <protection locked="0"/>
    </xf>
    <xf numFmtId="0" fontId="7" fillId="0" borderId="19" xfId="0" applyNumberFormat="1" applyFont="1" applyFill="1" applyBorder="1" applyAlignment="1" applyProtection="1">
      <alignment horizontal="left" vertical="top" wrapText="1"/>
      <protection locked="0"/>
    </xf>
    <xf numFmtId="0" fontId="7" fillId="0" borderId="41" xfId="0" applyNumberFormat="1" applyFont="1" applyFill="1" applyBorder="1" applyAlignment="1" applyProtection="1">
      <alignment horizontal="left" vertical="top" wrapText="1"/>
      <protection locked="0"/>
    </xf>
    <xf numFmtId="0" fontId="7" fillId="0" borderId="10" xfId="0" applyNumberFormat="1" applyFont="1" applyFill="1" applyBorder="1" applyAlignment="1" applyProtection="1">
      <alignment horizontal="left" vertical="top" wrapText="1"/>
      <protection locked="0"/>
    </xf>
    <xf numFmtId="0" fontId="7" fillId="0" borderId="0" xfId="0" applyNumberFormat="1" applyFont="1" applyFill="1" applyBorder="1" applyAlignment="1" applyProtection="1">
      <alignment horizontal="left" vertical="top" wrapText="1"/>
      <protection locked="0"/>
    </xf>
    <xf numFmtId="0" fontId="7" fillId="0" borderId="42" xfId="0" applyNumberFormat="1" applyFont="1" applyFill="1" applyBorder="1" applyAlignment="1" applyProtection="1">
      <alignment horizontal="left" vertical="top" wrapText="1"/>
      <protection locked="0"/>
    </xf>
    <xf numFmtId="0" fontId="7" fillId="0" borderId="18" xfId="0" applyNumberFormat="1" applyFont="1" applyFill="1" applyBorder="1" applyAlignment="1" applyProtection="1">
      <alignment horizontal="left" vertical="top" wrapText="1"/>
      <protection locked="0"/>
    </xf>
    <xf numFmtId="0" fontId="7" fillId="0" borderId="15" xfId="0" applyNumberFormat="1" applyFont="1" applyFill="1" applyBorder="1" applyAlignment="1" applyProtection="1">
      <alignment horizontal="left" vertical="top" wrapText="1"/>
      <protection locked="0"/>
    </xf>
    <xf numFmtId="0" fontId="7" fillId="0" borderId="43" xfId="0" applyNumberFormat="1" applyFont="1" applyFill="1" applyBorder="1" applyAlignment="1" applyProtection="1">
      <alignment horizontal="left" vertical="top" wrapText="1"/>
      <protection locked="0"/>
    </xf>
    <xf numFmtId="0" fontId="2" fillId="0" borderId="0" xfId="0" applyNumberFormat="1" applyFont="1" applyFill="1" applyBorder="1" applyAlignment="1" applyProtection="1">
      <alignment vertical="center" wrapText="1"/>
      <protection/>
    </xf>
    <xf numFmtId="0" fontId="7" fillId="0" borderId="15" xfId="0" applyNumberFormat="1" applyFont="1" applyFill="1" applyBorder="1" applyAlignment="1" applyProtection="1">
      <alignment horizontal="left"/>
      <protection/>
    </xf>
    <xf numFmtId="49" fontId="0" fillId="0" borderId="16" xfId="0" applyNumberFormat="1" applyFont="1" applyFill="1" applyBorder="1" applyAlignment="1" applyProtection="1">
      <alignment/>
      <protection locked="0"/>
    </xf>
    <xf numFmtId="49" fontId="0" fillId="0" borderId="17" xfId="0" applyNumberFormat="1" applyFont="1" applyFill="1" applyBorder="1" applyAlignment="1" applyProtection="1">
      <alignment/>
      <protection locked="0"/>
    </xf>
    <xf numFmtId="49" fontId="0" fillId="0" borderId="39" xfId="0" applyNumberFormat="1" applyFont="1" applyFill="1" applyBorder="1" applyAlignment="1" applyProtection="1">
      <alignment/>
      <protection locked="0"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2" fillId="0" borderId="0" xfId="0" applyNumberFormat="1" applyFont="1" applyFill="1" applyBorder="1" applyAlignment="1" applyProtection="1">
      <alignment horizontal="left"/>
      <protection/>
    </xf>
    <xf numFmtId="0" fontId="2" fillId="0" borderId="33" xfId="0" applyNumberFormat="1" applyFont="1" applyFill="1" applyBorder="1" applyAlignment="1" applyProtection="1">
      <alignment horizontal="left" vertical="justify"/>
      <protection/>
    </xf>
    <xf numFmtId="0" fontId="2" fillId="0" borderId="19" xfId="0" applyNumberFormat="1" applyFont="1" applyFill="1" applyBorder="1" applyAlignment="1" applyProtection="1">
      <alignment horizontal="left" vertical="justify"/>
      <protection/>
    </xf>
    <xf numFmtId="0" fontId="2" fillId="0" borderId="41" xfId="0" applyNumberFormat="1" applyFont="1" applyFill="1" applyBorder="1" applyAlignment="1" applyProtection="1">
      <alignment horizontal="left" vertical="justify"/>
      <protection/>
    </xf>
    <xf numFmtId="0" fontId="2" fillId="0" borderId="15" xfId="0" applyNumberFormat="1" applyFont="1" applyFill="1" applyBorder="1" applyAlignment="1" applyProtection="1">
      <alignment horizontal="left"/>
      <protection/>
    </xf>
    <xf numFmtId="0" fontId="7" fillId="0" borderId="33" xfId="0" applyNumberFormat="1" applyFont="1" applyFill="1" applyBorder="1" applyAlignment="1" applyProtection="1">
      <alignment horizontal="left" vertical="top" wrapText="1"/>
      <protection/>
    </xf>
    <xf numFmtId="0" fontId="7" fillId="0" borderId="19" xfId="0" applyNumberFormat="1" applyFont="1" applyFill="1" applyBorder="1" applyAlignment="1" applyProtection="1">
      <alignment horizontal="left" vertical="top" wrapText="1"/>
      <protection/>
    </xf>
    <xf numFmtId="0" fontId="7" fillId="0" borderId="41" xfId="0" applyNumberFormat="1" applyFont="1" applyFill="1" applyBorder="1" applyAlignment="1" applyProtection="1">
      <alignment horizontal="left" vertical="top" wrapText="1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42" xfId="0" applyNumberFormat="1" applyFont="1" applyFill="1" applyBorder="1" applyAlignment="1" applyProtection="1">
      <alignment horizontal="left" vertical="top" wrapText="1"/>
      <protection/>
    </xf>
    <xf numFmtId="0" fontId="7" fillId="0" borderId="18" xfId="0" applyNumberFormat="1" applyFont="1" applyFill="1" applyBorder="1" applyAlignment="1" applyProtection="1">
      <alignment horizontal="left" vertical="top" wrapText="1"/>
      <protection/>
    </xf>
    <xf numFmtId="0" fontId="7" fillId="0" borderId="15" xfId="0" applyNumberFormat="1" applyFont="1" applyFill="1" applyBorder="1" applyAlignment="1" applyProtection="1">
      <alignment horizontal="left" vertical="top" wrapText="1"/>
      <protection/>
    </xf>
    <xf numFmtId="0" fontId="7" fillId="0" borderId="43" xfId="0" applyNumberFormat="1" applyFont="1" applyFill="1" applyBorder="1" applyAlignment="1" applyProtection="1">
      <alignment horizontal="left" vertical="top" wrapText="1"/>
      <protection/>
    </xf>
    <xf numFmtId="49" fontId="0" fillId="0" borderId="16" xfId="0" applyNumberFormat="1" applyFont="1" applyFill="1" applyBorder="1" applyAlignment="1" applyProtection="1">
      <alignment/>
      <protection locked="0"/>
    </xf>
    <xf numFmtId="1" fontId="13" fillId="9" borderId="16" xfId="0" applyNumberFormat="1" applyFont="1" applyFill="1" applyBorder="1" applyAlignment="1" applyProtection="1">
      <alignment horizontal="center" vertical="center" wrapText="1"/>
      <protection/>
    </xf>
    <xf numFmtId="1" fontId="13" fillId="9" borderId="17" xfId="0" applyNumberFormat="1" applyFont="1" applyFill="1" applyBorder="1" applyAlignment="1" applyProtection="1">
      <alignment horizontal="center" vertical="center" wrapText="1"/>
      <protection/>
    </xf>
    <xf numFmtId="1" fontId="13" fillId="9" borderId="37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left" vertical="center"/>
      <protection/>
    </xf>
    <xf numFmtId="1" fontId="13" fillId="0" borderId="0" xfId="0" applyNumberFormat="1" applyFont="1" applyFill="1" applyBorder="1" applyAlignment="1" applyProtection="1">
      <alignment vertical="center"/>
      <protection/>
    </xf>
    <xf numFmtId="49" fontId="7" fillId="0" borderId="13" xfId="0" applyNumberFormat="1" applyFont="1" applyFill="1" applyBorder="1" applyAlignment="1" applyProtection="1">
      <alignment horizontal="right" vertical="center" wrapText="1"/>
      <protection/>
    </xf>
    <xf numFmtId="1" fontId="3" fillId="0" borderId="0" xfId="0" applyNumberFormat="1" applyFont="1" applyFill="1" applyBorder="1" applyAlignment="1" applyProtection="1">
      <alignment vertical="center"/>
      <protection/>
    </xf>
    <xf numFmtId="49" fontId="7" fillId="0" borderId="13" xfId="0" applyNumberFormat="1" applyFont="1" applyFill="1" applyBorder="1" applyAlignment="1" applyProtection="1">
      <alignment horizontal="right"/>
      <protection/>
    </xf>
    <xf numFmtId="0" fontId="3" fillId="0" borderId="15" xfId="0" applyNumberFormat="1" applyFont="1" applyFill="1" applyBorder="1" applyAlignment="1" applyProtection="1">
      <alignment vertical="center"/>
      <protection/>
    </xf>
    <xf numFmtId="0" fontId="13" fillId="0" borderId="0" xfId="0" applyNumberFormat="1" applyFont="1" applyFill="1" applyBorder="1" applyAlignment="1" applyProtection="1">
      <alignment vertical="center"/>
      <protection/>
    </xf>
    <xf numFmtId="49" fontId="7" fillId="0" borderId="18" xfId="0" applyNumberFormat="1" applyFont="1" applyFill="1" applyBorder="1" applyAlignment="1" applyProtection="1">
      <alignment horizontal="right" vertical="center" wrapText="1"/>
      <protection/>
    </xf>
    <xf numFmtId="49" fontId="7" fillId="0" borderId="15" xfId="0" applyNumberFormat="1" applyFont="1" applyFill="1" applyBorder="1" applyAlignment="1" applyProtection="1">
      <alignment horizontal="right" vertical="center" wrapText="1"/>
      <protection/>
    </xf>
    <xf numFmtId="49" fontId="7" fillId="0" borderId="13" xfId="0" applyNumberFormat="1" applyFont="1" applyFill="1" applyBorder="1" applyAlignment="1" applyProtection="1">
      <alignment horizontal="right" vertical="center" wrapText="1"/>
      <protection/>
    </xf>
    <xf numFmtId="1" fontId="13" fillId="0" borderId="0" xfId="0" applyNumberFormat="1" applyFont="1" applyFill="1" applyBorder="1" applyAlignment="1" applyProtection="1">
      <alignment horizontal="left" vertical="center"/>
      <protection/>
    </xf>
    <xf numFmtId="49" fontId="7" fillId="0" borderId="43" xfId="0" applyNumberFormat="1" applyFont="1" applyFill="1" applyBorder="1" applyAlignment="1" applyProtection="1">
      <alignment horizontal="right" vertical="center" wrapText="1"/>
      <protection/>
    </xf>
    <xf numFmtId="49" fontId="7" fillId="0" borderId="36" xfId="0" applyNumberFormat="1" applyFont="1" applyFill="1" applyBorder="1" applyAlignment="1" applyProtection="1">
      <alignment horizontal="right" vertical="center" wrapText="1"/>
      <protection/>
    </xf>
    <xf numFmtId="49" fontId="7" fillId="0" borderId="17" xfId="0" applyNumberFormat="1" applyFont="1" applyFill="1" applyBorder="1" applyAlignment="1" applyProtection="1">
      <alignment horizontal="right" vertical="center" wrapText="1"/>
      <protection/>
    </xf>
    <xf numFmtId="49" fontId="7" fillId="0" borderId="37" xfId="0" applyNumberFormat="1" applyFont="1" applyFill="1" applyBorder="1" applyAlignment="1" applyProtection="1">
      <alignment horizontal="right" vertical="center" wrapText="1"/>
      <protection/>
    </xf>
    <xf numFmtId="1" fontId="13" fillId="9" borderId="36" xfId="0" applyNumberFormat="1" applyFont="1" applyFill="1" applyBorder="1" applyAlignment="1" applyProtection="1">
      <alignment horizontal="center" vertical="center" wrapText="1"/>
      <protection/>
    </xf>
    <xf numFmtId="188" fontId="8" fillId="13" borderId="13" xfId="0" applyNumberFormat="1" applyFont="1" applyFill="1" applyBorder="1" applyAlignment="1" applyProtection="1">
      <alignment horizontal="center" vertical="center" wrapText="1"/>
      <protection/>
    </xf>
    <xf numFmtId="188" fontId="8" fillId="33" borderId="28" xfId="0" applyNumberFormat="1" applyFont="1" applyFill="1" applyBorder="1" applyAlignment="1">
      <alignment horizontal="center"/>
    </xf>
    <xf numFmtId="188" fontId="8" fillId="33" borderId="40" xfId="0" applyNumberFormat="1" applyFont="1" applyFill="1" applyBorder="1" applyAlignment="1">
      <alignment horizontal="center"/>
    </xf>
    <xf numFmtId="188" fontId="8" fillId="33" borderId="29" xfId="0" applyNumberFormat="1" applyFont="1" applyFill="1" applyBorder="1" applyAlignment="1">
      <alignment horizontal="center"/>
    </xf>
    <xf numFmtId="4" fontId="0" fillId="0" borderId="0" xfId="0" applyNumberFormat="1" applyAlignment="1">
      <alignment horizontal="center"/>
    </xf>
    <xf numFmtId="188" fontId="8" fillId="15" borderId="28" xfId="0" applyNumberFormat="1" applyFont="1" applyFill="1" applyBorder="1" applyAlignment="1">
      <alignment horizontal="center" vertical="center"/>
    </xf>
    <xf numFmtId="188" fontId="8" fillId="15" borderId="40" xfId="0" applyNumberFormat="1" applyFont="1" applyFill="1" applyBorder="1" applyAlignment="1">
      <alignment horizontal="center" vertical="center"/>
    </xf>
    <xf numFmtId="188" fontId="8" fillId="15" borderId="29" xfId="0" applyNumberFormat="1" applyFont="1" applyFill="1" applyBorder="1" applyAlignment="1">
      <alignment horizontal="center" vertical="center"/>
    </xf>
    <xf numFmtId="49" fontId="8" fillId="35" borderId="28" xfId="0" applyNumberFormat="1" applyFont="1" applyFill="1" applyBorder="1" applyAlignment="1" applyProtection="1">
      <alignment horizontal="center" vertical="center" wrapText="1"/>
      <protection/>
    </xf>
    <xf numFmtId="49" fontId="8" fillId="35" borderId="40" xfId="0" applyNumberFormat="1" applyFont="1" applyFill="1" applyBorder="1" applyAlignment="1" applyProtection="1">
      <alignment horizontal="center" vertical="center" wrapText="1"/>
      <protection/>
    </xf>
    <xf numFmtId="49" fontId="8" fillId="35" borderId="29" xfId="0" applyNumberFormat="1" applyFont="1" applyFill="1" applyBorder="1" applyAlignment="1" applyProtection="1">
      <alignment horizontal="center" vertical="center" wrapText="1"/>
      <protection/>
    </xf>
    <xf numFmtId="49" fontId="8" fillId="33" borderId="44" xfId="0" applyNumberFormat="1" applyFont="1" applyFill="1" applyBorder="1" applyAlignment="1" applyProtection="1">
      <alignment horizontal="center" vertical="center" wrapText="1"/>
      <protection/>
    </xf>
    <xf numFmtId="49" fontId="8" fillId="33" borderId="45" xfId="0" applyNumberFormat="1" applyFont="1" applyFill="1" applyBorder="1" applyAlignment="1" applyProtection="1">
      <alignment horizontal="center" vertical="center" wrapText="1"/>
      <protection/>
    </xf>
    <xf numFmtId="49" fontId="8" fillId="33" borderId="46" xfId="0" applyNumberFormat="1" applyFont="1" applyFill="1" applyBorder="1" applyAlignment="1" applyProtection="1">
      <alignment horizontal="center" vertical="center" wrapText="1"/>
      <protection/>
    </xf>
    <xf numFmtId="188" fontId="8" fillId="19" borderId="28" xfId="0" applyNumberFormat="1" applyFont="1" applyFill="1" applyBorder="1" applyAlignment="1">
      <alignment horizontal="center" vertical="center"/>
    </xf>
    <xf numFmtId="188" fontId="8" fillId="19" borderId="40" xfId="0" applyNumberFormat="1" applyFont="1" applyFill="1" applyBorder="1" applyAlignment="1">
      <alignment horizontal="center" vertical="center"/>
    </xf>
    <xf numFmtId="188" fontId="8" fillId="19" borderId="29" xfId="0" applyNumberFormat="1" applyFont="1" applyFill="1" applyBorder="1" applyAlignment="1">
      <alignment horizontal="center" vertical="center"/>
    </xf>
    <xf numFmtId="49" fontId="8" fillId="15" borderId="13" xfId="0" applyNumberFormat="1" applyFont="1" applyFill="1" applyBorder="1" applyAlignment="1" applyProtection="1">
      <alignment horizontal="center" vertical="center" wrapText="1"/>
      <protection/>
    </xf>
    <xf numFmtId="49" fontId="8" fillId="13" borderId="28" xfId="0" applyNumberFormat="1" applyFont="1" applyFill="1" applyBorder="1" applyAlignment="1" applyProtection="1">
      <alignment horizontal="center" vertical="center" wrapText="1"/>
      <protection/>
    </xf>
    <xf numFmtId="49" fontId="8" fillId="13" borderId="29" xfId="0" applyNumberFormat="1" applyFont="1" applyFill="1" applyBorder="1" applyAlignment="1" applyProtection="1">
      <alignment horizontal="center" vertical="center" wrapText="1"/>
      <protection/>
    </xf>
    <xf numFmtId="188" fontId="8" fillId="15" borderId="13" xfId="0" applyNumberFormat="1" applyFont="1" applyFill="1" applyBorder="1" applyAlignment="1" applyProtection="1">
      <alignment horizontal="center" vertical="center" wrapText="1"/>
      <protection/>
    </xf>
    <xf numFmtId="49" fontId="2" fillId="0" borderId="16" xfId="0" applyNumberFormat="1" applyFont="1" applyFill="1" applyBorder="1" applyAlignment="1" applyProtection="1">
      <alignment horizontal="left" vertical="center" wrapText="1"/>
      <protection/>
    </xf>
    <xf numFmtId="49" fontId="2" fillId="0" borderId="17" xfId="0" applyNumberFormat="1" applyFont="1" applyFill="1" applyBorder="1" applyAlignment="1" applyProtection="1">
      <alignment horizontal="left" vertical="center" wrapText="1"/>
      <protection/>
    </xf>
    <xf numFmtId="49" fontId="2" fillId="0" borderId="39" xfId="0" applyNumberFormat="1" applyFont="1" applyFill="1" applyBorder="1" applyAlignment="1" applyProtection="1">
      <alignment horizontal="left" vertical="center" wrapText="1"/>
      <protection/>
    </xf>
    <xf numFmtId="1" fontId="7" fillId="0" borderId="17" xfId="0" applyNumberFormat="1" applyFont="1" applyFill="1" applyBorder="1" applyAlignment="1" applyProtection="1">
      <alignment horizontal="center" vertical="center" wrapText="1"/>
      <protection/>
    </xf>
    <xf numFmtId="1" fontId="7" fillId="0" borderId="39" xfId="0" applyNumberFormat="1" applyFont="1" applyFill="1" applyBorder="1" applyAlignment="1" applyProtection="1">
      <alignment horizontal="center" vertical="center" wrapText="1"/>
      <protection/>
    </xf>
    <xf numFmtId="1" fontId="3" fillId="0" borderId="0" xfId="0" applyNumberFormat="1" applyFont="1" applyFill="1" applyBorder="1" applyAlignment="1" applyProtection="1">
      <alignment vertical="center" wrapText="1"/>
      <protection/>
    </xf>
    <xf numFmtId="1" fontId="3" fillId="0" borderId="15" xfId="0" applyNumberFormat="1" applyFont="1" applyFill="1" applyBorder="1" applyAlignment="1" applyProtection="1">
      <alignment vertical="center" wrapText="1"/>
      <protection/>
    </xf>
  </cellXfs>
  <cellStyles count="51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Čiarka 2" xfId="35"/>
    <cellStyle name="Dobrá" xfId="36"/>
    <cellStyle name="Hyperlink" xfId="37"/>
    <cellStyle name="Kontrolná bun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eutrálna" xfId="45"/>
    <cellStyle name="Normálne 2" xfId="46"/>
    <cellStyle name="Percent" xfId="47"/>
    <cellStyle name="Followed Hyperlink" xfId="48"/>
    <cellStyle name="Poznámka" xfId="49"/>
    <cellStyle name="Prepojená bunka" xfId="50"/>
    <cellStyle name="Spolu" xfId="51"/>
    <cellStyle name="Text upozornenia" xfId="52"/>
    <cellStyle name="Titul" xfId="53"/>
    <cellStyle name="Vstup" xfId="54"/>
    <cellStyle name="Výpočet" xfId="55"/>
    <cellStyle name="Výstup" xfId="56"/>
    <cellStyle name="Vysvetľujúci text" xfId="57"/>
    <cellStyle name="Zlá" xfId="58"/>
    <cellStyle name="Zvýraznenie1" xfId="59"/>
    <cellStyle name="Zvýraznenie2" xfId="60"/>
    <cellStyle name="Zvýraznenie3" xfId="61"/>
    <cellStyle name="Zvýraznenie4" xfId="62"/>
    <cellStyle name="Zvýraznenie5" xfId="63"/>
    <cellStyle name="Zvýraznenie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161925</xdr:colOff>
      <xdr:row>0</xdr:row>
      <xdr:rowOff>9525</xdr:rowOff>
    </xdr:from>
    <xdr:to>
      <xdr:col>10</xdr:col>
      <xdr:colOff>76200</xdr:colOff>
      <xdr:row>9</xdr:row>
      <xdr:rowOff>66675</xdr:rowOff>
    </xdr:to>
    <xdr:pic>
      <xdr:nvPicPr>
        <xdr:cNvPr id="1" name="Obrázo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9525"/>
          <a:ext cx="1285875" cy="1514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konom@dudince-mesto.sk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45"/>
  <sheetViews>
    <sheetView zoomScalePageLayoutView="0" workbookViewId="0" topLeftCell="A19">
      <selection activeCell="T6" sqref="T6:AF6"/>
    </sheetView>
  </sheetViews>
  <sheetFormatPr defaultColWidth="10.28125" defaultRowHeight="12.75" customHeight="1"/>
  <cols>
    <col min="1" max="33" width="2.57421875" style="1" customWidth="1"/>
    <col min="34" max="34" width="9.57421875" style="1" customWidth="1"/>
    <col min="35" max="35" width="11.140625" style="1" customWidth="1"/>
    <col min="36" max="36" width="8.421875" style="1" customWidth="1"/>
    <col min="37" max="37" width="9.421875" style="1" customWidth="1"/>
  </cols>
  <sheetData>
    <row r="1" spans="1:15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4"/>
      <c r="M1" s="4"/>
      <c r="N1" s="4"/>
      <c r="O1" s="4"/>
    </row>
    <row r="2" spans="1:17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5"/>
      <c r="M2" s="5"/>
      <c r="N2" s="5"/>
      <c r="O2" s="5"/>
      <c r="P2" s="5"/>
      <c r="Q2" s="5"/>
    </row>
    <row r="3" spans="1:14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4"/>
      <c r="M3" s="4"/>
      <c r="N3" s="3"/>
    </row>
    <row r="4" spans="1:32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Z4" s="6"/>
      <c r="AA4" s="7"/>
      <c r="AB4" s="7"/>
      <c r="AC4" s="7"/>
      <c r="AD4" s="7"/>
      <c r="AE4" s="7"/>
      <c r="AF4" s="7"/>
    </row>
    <row r="5" spans="1:37" ht="12.7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T5" s="347" t="s">
        <v>335</v>
      </c>
      <c r="U5" s="348"/>
      <c r="V5" s="348"/>
      <c r="W5" s="348"/>
      <c r="X5" s="348"/>
      <c r="Y5" s="348"/>
      <c r="Z5" s="348"/>
      <c r="AA5" s="348"/>
      <c r="AB5" s="348"/>
      <c r="AC5" s="348"/>
      <c r="AD5" s="348"/>
      <c r="AE5" s="348"/>
      <c r="AF5" s="349"/>
      <c r="AG5" s="8"/>
      <c r="AH5" s="9"/>
      <c r="AI5" s="9"/>
      <c r="AJ5" s="9"/>
      <c r="AK5" s="10"/>
    </row>
    <row r="6" spans="1:37" ht="12.7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N6" s="11"/>
      <c r="O6" s="11"/>
      <c r="P6" s="11"/>
      <c r="Q6" s="11"/>
      <c r="T6" s="325" t="s">
        <v>377</v>
      </c>
      <c r="U6" s="326"/>
      <c r="V6" s="326"/>
      <c r="W6" s="326"/>
      <c r="X6" s="326"/>
      <c r="Y6" s="326"/>
      <c r="Z6" s="326"/>
      <c r="AA6" s="326"/>
      <c r="AB6" s="326"/>
      <c r="AC6" s="326"/>
      <c r="AD6" s="326"/>
      <c r="AE6" s="326"/>
      <c r="AF6" s="327"/>
      <c r="AK6" s="10"/>
    </row>
    <row r="7" spans="1:37" ht="12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AK7" s="10"/>
    </row>
    <row r="8" spans="1:37" ht="12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AK8" s="10"/>
    </row>
    <row r="9" spans="1:37" ht="12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AK9" s="10"/>
    </row>
    <row r="10" spans="1:37" ht="16.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M10" s="34"/>
      <c r="N10" s="42" t="s">
        <v>187</v>
      </c>
      <c r="O10" s="42" t="s">
        <v>188</v>
      </c>
      <c r="P10" s="42" t="s">
        <v>189</v>
      </c>
      <c r="Q10" s="42" t="s">
        <v>190</v>
      </c>
      <c r="R10" s="42" t="s">
        <v>188</v>
      </c>
      <c r="S10" s="42" t="s">
        <v>191</v>
      </c>
      <c r="T10" s="42" t="s">
        <v>192</v>
      </c>
      <c r="U10" s="42" t="s">
        <v>193</v>
      </c>
      <c r="AK10" s="10"/>
    </row>
    <row r="11" spans="15:37" ht="12.75">
      <c r="O11" s="4"/>
      <c r="P11" s="4"/>
      <c r="Q11" s="4"/>
      <c r="R11" s="4"/>
      <c r="S11" s="4"/>
      <c r="AK11" s="10"/>
    </row>
    <row r="12" spans="2:37" ht="15.75">
      <c r="B12" s="330" t="s">
        <v>334</v>
      </c>
      <c r="C12" s="330"/>
      <c r="D12" s="330"/>
      <c r="E12" s="330"/>
      <c r="F12" s="330"/>
      <c r="G12" s="330"/>
      <c r="H12" s="330"/>
      <c r="I12" s="330"/>
      <c r="J12" s="330"/>
      <c r="K12" s="330"/>
      <c r="L12" s="330"/>
      <c r="M12" s="330"/>
      <c r="N12" s="330"/>
      <c r="O12" s="330"/>
      <c r="P12" s="330"/>
      <c r="Q12" s="330"/>
      <c r="R12" s="330"/>
      <c r="S12" s="330"/>
      <c r="T12" s="330"/>
      <c r="U12" s="330"/>
      <c r="V12" s="330"/>
      <c r="W12" s="330"/>
      <c r="X12" s="330"/>
      <c r="Y12" s="330"/>
      <c r="Z12" s="330"/>
      <c r="AA12" s="330"/>
      <c r="AB12" s="330"/>
      <c r="AC12" s="330"/>
      <c r="AD12" s="330"/>
      <c r="AE12" s="330"/>
      <c r="AF12" s="330"/>
      <c r="AG12" s="330"/>
      <c r="AK12" s="10"/>
    </row>
    <row r="13" spans="1:37" ht="12.75">
      <c r="A13" s="329" t="s">
        <v>143</v>
      </c>
      <c r="B13" s="329"/>
      <c r="C13" s="329"/>
      <c r="D13" s="329"/>
      <c r="E13" s="329"/>
      <c r="F13" s="329"/>
      <c r="G13" s="329"/>
      <c r="H13" s="329"/>
      <c r="I13" s="329"/>
      <c r="J13" s="329"/>
      <c r="K13" s="329"/>
      <c r="L13" s="329"/>
      <c r="M13" s="329"/>
      <c r="N13" s="329"/>
      <c r="O13" s="329"/>
      <c r="P13" s="329"/>
      <c r="Q13" s="329"/>
      <c r="R13" s="329"/>
      <c r="S13" s="329"/>
      <c r="T13" s="329"/>
      <c r="U13" s="329"/>
      <c r="V13" s="329"/>
      <c r="W13" s="329"/>
      <c r="X13" s="329"/>
      <c r="Y13" s="329"/>
      <c r="Z13" s="329"/>
      <c r="AA13" s="329"/>
      <c r="AB13" s="329"/>
      <c r="AC13" s="329"/>
      <c r="AD13" s="329"/>
      <c r="AE13" s="329"/>
      <c r="AF13" s="329"/>
      <c r="AG13" s="329"/>
      <c r="AK13" s="10"/>
    </row>
    <row r="14" ht="12.75">
      <c r="AK14" s="10"/>
    </row>
    <row r="15" spans="2:37" ht="12.75">
      <c r="B15" s="12" t="s">
        <v>0</v>
      </c>
      <c r="C15" s="13"/>
      <c r="D15" s="13"/>
      <c r="E15" s="13"/>
      <c r="F15" s="12"/>
      <c r="G15" s="12"/>
      <c r="H15" s="14"/>
      <c r="I15" s="14"/>
      <c r="K15" s="12" t="s">
        <v>1</v>
      </c>
      <c r="L15" s="14"/>
      <c r="N15" s="13" t="s">
        <v>2</v>
      </c>
      <c r="O15" s="13"/>
      <c r="P15" s="14"/>
      <c r="Q15" s="14"/>
      <c r="R15" s="14"/>
      <c r="S15" s="345" t="s">
        <v>3</v>
      </c>
      <c r="T15" s="345"/>
      <c r="U15" s="345"/>
      <c r="V15" s="345"/>
      <c r="W15" s="345"/>
      <c r="X15" s="345"/>
      <c r="Y15" s="345" t="s">
        <v>4</v>
      </c>
      <c r="Z15" s="345"/>
      <c r="AA15" s="345"/>
      <c r="AB15" s="345"/>
      <c r="AC15" s="345"/>
      <c r="AD15" s="345"/>
      <c r="AE15" s="12"/>
      <c r="AF15" s="4"/>
      <c r="AK15" s="10"/>
    </row>
    <row r="16" spans="2:45" ht="12.75">
      <c r="B16" s="342" t="s">
        <v>5</v>
      </c>
      <c r="C16" s="343"/>
      <c r="D16" s="343"/>
      <c r="E16" s="343"/>
      <c r="F16" s="343"/>
      <c r="G16" s="343"/>
      <c r="H16" s="343"/>
      <c r="I16" s="344"/>
      <c r="K16" s="342"/>
      <c r="L16" s="344"/>
      <c r="N16" s="342" t="s">
        <v>316</v>
      </c>
      <c r="O16" s="343"/>
      <c r="P16" s="343"/>
      <c r="Q16" s="344"/>
      <c r="R16" s="15"/>
      <c r="S16" s="342" t="s">
        <v>6</v>
      </c>
      <c r="T16" s="343"/>
      <c r="U16" s="344"/>
      <c r="V16" s="15"/>
      <c r="W16" s="16"/>
      <c r="X16" s="16"/>
      <c r="Y16" s="342" t="s">
        <v>7</v>
      </c>
      <c r="Z16" s="343"/>
      <c r="AA16" s="343"/>
      <c r="AB16" s="343"/>
      <c r="AC16" s="343"/>
      <c r="AD16" s="344"/>
      <c r="AK16" s="10"/>
      <c r="AL16" s="1"/>
      <c r="AM16" s="1"/>
      <c r="AN16" s="1"/>
      <c r="AO16" s="1"/>
      <c r="AP16" s="1"/>
      <c r="AQ16" s="1"/>
      <c r="AR16" s="1"/>
      <c r="AS16" s="1"/>
    </row>
    <row r="17" spans="2:45" ht="12.75">
      <c r="B17" s="17"/>
      <c r="C17" s="17"/>
      <c r="D17" s="17"/>
      <c r="E17" s="17"/>
      <c r="G17" s="17"/>
      <c r="H17" s="17"/>
      <c r="J17" s="17"/>
      <c r="K17" s="17"/>
      <c r="L17" s="17"/>
      <c r="M17" s="17"/>
      <c r="N17" s="17"/>
      <c r="O17" s="17"/>
      <c r="P17" s="17"/>
      <c r="Q17" s="17"/>
      <c r="S17" s="17"/>
      <c r="T17" s="17"/>
      <c r="U17" s="17"/>
      <c r="W17" s="18"/>
      <c r="X17" s="18"/>
      <c r="Y17" s="17"/>
      <c r="Z17" s="17"/>
      <c r="AA17" s="17"/>
      <c r="AB17" s="17"/>
      <c r="AC17" s="17"/>
      <c r="AD17" s="17"/>
      <c r="AL17" s="1"/>
      <c r="AM17" s="1"/>
      <c r="AN17" s="1"/>
      <c r="AO17" s="1"/>
      <c r="AP17" s="1"/>
      <c r="AQ17" s="1"/>
      <c r="AR17" s="1"/>
      <c r="AS17" s="1"/>
    </row>
    <row r="18" spans="2:45" ht="12.75">
      <c r="B18" s="341" t="s">
        <v>8</v>
      </c>
      <c r="C18" s="341"/>
      <c r="D18" s="341"/>
      <c r="E18" s="341"/>
      <c r="F18" s="341"/>
      <c r="G18" s="341"/>
      <c r="H18" s="341"/>
      <c r="I18" s="341"/>
      <c r="J18" s="341"/>
      <c r="K18" s="341"/>
      <c r="L18" s="341"/>
      <c r="M18" s="341"/>
      <c r="N18" s="341"/>
      <c r="O18" s="341"/>
      <c r="P18" s="341"/>
      <c r="Q18" s="19"/>
      <c r="R18" s="19"/>
      <c r="AG18" s="14"/>
      <c r="AL18" s="1"/>
      <c r="AM18" s="1"/>
      <c r="AN18" s="1"/>
      <c r="AO18" s="1"/>
      <c r="AP18" s="1"/>
      <c r="AQ18" s="1"/>
      <c r="AR18" s="1"/>
      <c r="AS18" s="1"/>
    </row>
    <row r="19" spans="2:45" ht="12.75">
      <c r="B19" s="324" t="s">
        <v>9</v>
      </c>
      <c r="C19" s="319"/>
      <c r="D19" s="319"/>
      <c r="E19" s="319"/>
      <c r="F19" s="319"/>
      <c r="G19" s="319"/>
      <c r="H19" s="319"/>
      <c r="I19" s="319"/>
      <c r="J19" s="319"/>
      <c r="K19" s="319"/>
      <c r="L19" s="319"/>
      <c r="M19" s="319"/>
      <c r="N19" s="319"/>
      <c r="O19" s="319"/>
      <c r="P19" s="319"/>
      <c r="Q19" s="319"/>
      <c r="R19" s="319"/>
      <c r="S19" s="319"/>
      <c r="T19" s="319"/>
      <c r="U19" s="319"/>
      <c r="V19" s="319"/>
      <c r="W19" s="319"/>
      <c r="X19" s="319"/>
      <c r="Y19" s="319"/>
      <c r="Z19" s="319"/>
      <c r="AA19" s="319"/>
      <c r="AB19" s="319"/>
      <c r="AC19" s="319"/>
      <c r="AD19" s="319"/>
      <c r="AE19" s="319"/>
      <c r="AF19" s="320"/>
      <c r="AG19" s="15"/>
      <c r="AL19" s="1"/>
      <c r="AM19" s="1"/>
      <c r="AN19" s="1"/>
      <c r="AO19" s="1"/>
      <c r="AP19" s="1"/>
      <c r="AQ19" s="1"/>
      <c r="AR19" s="1"/>
      <c r="AS19" s="1"/>
    </row>
    <row r="20" spans="2:32" ht="12.75">
      <c r="B20" s="324" t="s">
        <v>10</v>
      </c>
      <c r="C20" s="319"/>
      <c r="D20" s="319"/>
      <c r="E20" s="319"/>
      <c r="F20" s="319"/>
      <c r="G20" s="319"/>
      <c r="H20" s="319"/>
      <c r="I20" s="319"/>
      <c r="J20" s="319"/>
      <c r="K20" s="319"/>
      <c r="L20" s="319"/>
      <c r="M20" s="319"/>
      <c r="N20" s="319"/>
      <c r="O20" s="319"/>
      <c r="P20" s="319"/>
      <c r="Q20" s="319"/>
      <c r="R20" s="319"/>
      <c r="S20" s="319"/>
      <c r="T20" s="319"/>
      <c r="U20" s="319"/>
      <c r="V20" s="319"/>
      <c r="W20" s="319"/>
      <c r="X20" s="319"/>
      <c r="Y20" s="319"/>
      <c r="Z20" s="319"/>
      <c r="AA20" s="319"/>
      <c r="AB20" s="319"/>
      <c r="AC20" s="319"/>
      <c r="AD20" s="319"/>
      <c r="AE20" s="319"/>
      <c r="AF20" s="320"/>
    </row>
    <row r="21" spans="2:32" ht="12.75"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</row>
    <row r="22" spans="2:18" ht="12.75">
      <c r="B22" s="341" t="s">
        <v>11</v>
      </c>
      <c r="C22" s="341"/>
      <c r="D22" s="341"/>
      <c r="E22" s="341"/>
      <c r="F22" s="341"/>
      <c r="G22" s="341"/>
      <c r="H22" s="341"/>
      <c r="I22" s="341"/>
      <c r="J22" s="341"/>
      <c r="K22" s="341"/>
      <c r="L22" s="341"/>
      <c r="M22" s="341"/>
      <c r="N22" s="341"/>
      <c r="O22" s="341"/>
      <c r="P22" s="341"/>
      <c r="Q22" s="19"/>
      <c r="R22" s="19"/>
    </row>
    <row r="23" spans="2:32" ht="12.75">
      <c r="B23" s="324" t="s">
        <v>12</v>
      </c>
      <c r="C23" s="319"/>
      <c r="D23" s="319"/>
      <c r="E23" s="319"/>
      <c r="F23" s="319"/>
      <c r="G23" s="319"/>
      <c r="H23" s="319"/>
      <c r="I23" s="319"/>
      <c r="J23" s="319"/>
      <c r="K23" s="319"/>
      <c r="L23" s="319"/>
      <c r="M23" s="319"/>
      <c r="N23" s="319"/>
      <c r="O23" s="319"/>
      <c r="P23" s="319"/>
      <c r="Q23" s="319"/>
      <c r="R23" s="319"/>
      <c r="S23" s="319"/>
      <c r="T23" s="319"/>
      <c r="U23" s="319"/>
      <c r="V23" s="319"/>
      <c r="W23" s="319"/>
      <c r="X23" s="319"/>
      <c r="Y23" s="319"/>
      <c r="Z23" s="319"/>
      <c r="AA23" s="319"/>
      <c r="AB23" s="319"/>
      <c r="AC23" s="319"/>
      <c r="AD23" s="319"/>
      <c r="AE23" s="319"/>
      <c r="AF23" s="320"/>
    </row>
    <row r="25" spans="2:32" ht="12.75">
      <c r="B25" s="345" t="s">
        <v>13</v>
      </c>
      <c r="C25" s="345"/>
      <c r="D25" s="345"/>
      <c r="E25" s="345"/>
      <c r="F25" s="345"/>
      <c r="G25" s="345"/>
      <c r="H25" s="345"/>
      <c r="I25" s="345"/>
      <c r="J25" s="345"/>
      <c r="K25" s="345"/>
      <c r="L25" s="345"/>
      <c r="M25" s="345"/>
      <c r="N25" s="345"/>
      <c r="O25" s="345"/>
      <c r="P25" s="345"/>
      <c r="Q25" s="345"/>
      <c r="R25" s="345"/>
      <c r="S25" s="345"/>
      <c r="T25" s="345"/>
      <c r="U25" s="345"/>
      <c r="V25" s="345"/>
      <c r="W25" s="345"/>
      <c r="X25" s="345"/>
      <c r="Y25" s="345"/>
      <c r="Z25" s="345"/>
      <c r="AA25" s="345"/>
      <c r="AB25" s="345"/>
      <c r="AC25" s="345"/>
      <c r="AD25" s="345"/>
      <c r="AE25" s="345"/>
      <c r="AF25" s="345"/>
    </row>
    <row r="26" spans="2:6" ht="12.75">
      <c r="B26" s="14" t="s">
        <v>14</v>
      </c>
      <c r="C26" s="14"/>
      <c r="D26" s="14"/>
      <c r="E26" s="14"/>
      <c r="F26" s="14"/>
    </row>
    <row r="27" spans="2:32" ht="12.75">
      <c r="B27" s="328" t="s">
        <v>215</v>
      </c>
      <c r="C27" s="319"/>
      <c r="D27" s="319"/>
      <c r="E27" s="319"/>
      <c r="F27" s="319"/>
      <c r="G27" s="319"/>
      <c r="H27" s="319"/>
      <c r="I27" s="319"/>
      <c r="J27" s="319"/>
      <c r="K27" s="319"/>
      <c r="L27" s="319"/>
      <c r="M27" s="319"/>
      <c r="N27" s="319"/>
      <c r="O27" s="319"/>
      <c r="P27" s="319"/>
      <c r="Q27" s="319"/>
      <c r="R27" s="319"/>
      <c r="S27" s="319"/>
      <c r="T27" s="319"/>
      <c r="U27" s="319"/>
      <c r="V27" s="319"/>
      <c r="W27" s="319"/>
      <c r="X27" s="319"/>
      <c r="Y27" s="319"/>
      <c r="Z27" s="319"/>
      <c r="AA27" s="319"/>
      <c r="AB27" s="319"/>
      <c r="AC27" s="319"/>
      <c r="AD27" s="319"/>
      <c r="AE27" s="319"/>
      <c r="AF27" s="320"/>
    </row>
    <row r="29" spans="2:11" ht="12.75">
      <c r="B29" s="14" t="s">
        <v>15</v>
      </c>
      <c r="C29" s="14"/>
      <c r="D29" s="14"/>
      <c r="E29" s="14"/>
      <c r="F29" s="14"/>
      <c r="G29" s="14"/>
      <c r="H29" s="14" t="s">
        <v>16</v>
      </c>
      <c r="I29" s="14"/>
      <c r="J29" s="14"/>
      <c r="K29" s="14"/>
    </row>
    <row r="30" spans="2:32" ht="12.75">
      <c r="B30" s="360" t="s">
        <v>214</v>
      </c>
      <c r="C30" s="343"/>
      <c r="D30" s="343"/>
      <c r="E30" s="343"/>
      <c r="F30" s="344"/>
      <c r="G30" s="20"/>
      <c r="H30" s="324" t="s">
        <v>17</v>
      </c>
      <c r="I30" s="319"/>
      <c r="J30" s="319"/>
      <c r="K30" s="319"/>
      <c r="L30" s="319"/>
      <c r="M30" s="319"/>
      <c r="N30" s="319"/>
      <c r="O30" s="319"/>
      <c r="P30" s="319"/>
      <c r="Q30" s="319"/>
      <c r="R30" s="319"/>
      <c r="S30" s="319"/>
      <c r="T30" s="319"/>
      <c r="U30" s="319"/>
      <c r="V30" s="319"/>
      <c r="W30" s="319"/>
      <c r="X30" s="319"/>
      <c r="Y30" s="319"/>
      <c r="Z30" s="319"/>
      <c r="AA30" s="319"/>
      <c r="AB30" s="319"/>
      <c r="AC30" s="319"/>
      <c r="AD30" s="319"/>
      <c r="AE30" s="319"/>
      <c r="AF30" s="320"/>
    </row>
    <row r="32" spans="2:25" ht="12.75">
      <c r="B32" s="350" t="s">
        <v>18</v>
      </c>
      <c r="C32" s="350"/>
      <c r="D32" s="350"/>
      <c r="E32" s="350"/>
      <c r="F32" s="350"/>
      <c r="G32" s="350"/>
      <c r="H32" s="350"/>
      <c r="I32" s="350"/>
      <c r="K32" s="21" t="s">
        <v>19</v>
      </c>
      <c r="L32" s="21"/>
      <c r="M32" s="21"/>
      <c r="N32" s="21"/>
      <c r="O32" s="21"/>
      <c r="V32" s="346" t="s">
        <v>20</v>
      </c>
      <c r="W32" s="346"/>
      <c r="X32" s="346"/>
      <c r="Y32" s="346"/>
    </row>
    <row r="33" spans="2:32" ht="12.75">
      <c r="B33" s="324">
        <v>45</v>
      </c>
      <c r="C33" s="319"/>
      <c r="D33" s="319"/>
      <c r="E33" s="319"/>
      <c r="F33" s="319"/>
      <c r="G33" s="319"/>
      <c r="H33" s="319"/>
      <c r="I33" s="320"/>
      <c r="J33" s="22"/>
      <c r="K33" s="321">
        <v>5243106</v>
      </c>
      <c r="L33" s="322"/>
      <c r="M33" s="322"/>
      <c r="N33" s="322"/>
      <c r="O33" s="322"/>
      <c r="P33" s="322"/>
      <c r="Q33" s="322"/>
      <c r="R33" s="322"/>
      <c r="S33" s="322"/>
      <c r="T33" s="323"/>
      <c r="V33" s="324"/>
      <c r="W33" s="319"/>
      <c r="X33" s="319"/>
      <c r="Y33" s="319"/>
      <c r="Z33" s="319"/>
      <c r="AA33" s="319"/>
      <c r="AB33" s="319"/>
      <c r="AC33" s="319"/>
      <c r="AD33" s="319"/>
      <c r="AE33" s="319"/>
      <c r="AF33" s="320"/>
    </row>
    <row r="34" spans="2:32" ht="12.75">
      <c r="B34" s="23"/>
      <c r="C34" s="23"/>
      <c r="D34" s="23"/>
      <c r="E34" s="23"/>
      <c r="F34" s="23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</row>
    <row r="35" spans="2:6" ht="12.75">
      <c r="B35" s="340" t="s">
        <v>21</v>
      </c>
      <c r="C35" s="340"/>
      <c r="D35" s="340"/>
      <c r="E35" s="340"/>
      <c r="F35" s="340"/>
    </row>
    <row r="36" spans="2:32" ht="12.75">
      <c r="B36" s="318" t="s">
        <v>209</v>
      </c>
      <c r="C36" s="319"/>
      <c r="D36" s="319"/>
      <c r="E36" s="319"/>
      <c r="F36" s="319"/>
      <c r="G36" s="319"/>
      <c r="H36" s="319"/>
      <c r="I36" s="319"/>
      <c r="J36" s="319"/>
      <c r="K36" s="319"/>
      <c r="L36" s="319"/>
      <c r="M36" s="319"/>
      <c r="N36" s="319"/>
      <c r="O36" s="319"/>
      <c r="P36" s="319"/>
      <c r="Q36" s="319"/>
      <c r="R36" s="319"/>
      <c r="S36" s="319"/>
      <c r="T36" s="319"/>
      <c r="U36" s="319"/>
      <c r="V36" s="319"/>
      <c r="W36" s="319"/>
      <c r="X36" s="319"/>
      <c r="Y36" s="319"/>
      <c r="Z36" s="319"/>
      <c r="AA36" s="319"/>
      <c r="AB36" s="319"/>
      <c r="AC36" s="319"/>
      <c r="AD36" s="319"/>
      <c r="AE36" s="319"/>
      <c r="AF36" s="320"/>
    </row>
    <row r="37" spans="2:32" ht="12.75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</row>
    <row r="39" spans="2:33" ht="12.75">
      <c r="B39" s="331" t="s">
        <v>333</v>
      </c>
      <c r="C39" s="332"/>
      <c r="D39" s="332"/>
      <c r="E39" s="332"/>
      <c r="F39" s="332"/>
      <c r="G39" s="332"/>
      <c r="H39" s="332"/>
      <c r="I39" s="332"/>
      <c r="J39" s="332"/>
      <c r="K39" s="332"/>
      <c r="L39" s="332"/>
      <c r="M39" s="333"/>
      <c r="N39" s="351" t="s">
        <v>22</v>
      </c>
      <c r="O39" s="352"/>
      <c r="P39" s="352"/>
      <c r="Q39" s="352"/>
      <c r="R39" s="352"/>
      <c r="S39" s="352"/>
      <c r="T39" s="352"/>
      <c r="U39" s="352"/>
      <c r="V39" s="352"/>
      <c r="W39" s="352"/>
      <c r="X39" s="352"/>
      <c r="Y39" s="352"/>
      <c r="Z39" s="352"/>
      <c r="AA39" s="352"/>
      <c r="AB39" s="352"/>
      <c r="AC39" s="352"/>
      <c r="AD39" s="352"/>
      <c r="AE39" s="352"/>
      <c r="AF39" s="352"/>
      <c r="AG39" s="353"/>
    </row>
    <row r="40" spans="2:33" ht="12.75">
      <c r="B40" s="334"/>
      <c r="C40" s="335"/>
      <c r="D40" s="335"/>
      <c r="E40" s="335"/>
      <c r="F40" s="335"/>
      <c r="G40" s="335"/>
      <c r="H40" s="335"/>
      <c r="I40" s="335"/>
      <c r="J40" s="335"/>
      <c r="K40" s="335"/>
      <c r="L40" s="335"/>
      <c r="M40" s="336"/>
      <c r="N40" s="354"/>
      <c r="O40" s="355"/>
      <c r="P40" s="355"/>
      <c r="Q40" s="355"/>
      <c r="R40" s="355"/>
      <c r="S40" s="355"/>
      <c r="T40" s="355"/>
      <c r="U40" s="355"/>
      <c r="V40" s="355"/>
      <c r="W40" s="355"/>
      <c r="X40" s="355"/>
      <c r="Y40" s="355"/>
      <c r="Z40" s="355"/>
      <c r="AA40" s="355"/>
      <c r="AB40" s="355"/>
      <c r="AC40" s="355"/>
      <c r="AD40" s="355"/>
      <c r="AE40" s="355"/>
      <c r="AF40" s="355"/>
      <c r="AG40" s="356"/>
    </row>
    <row r="41" spans="2:33" ht="12.75">
      <c r="B41" s="334"/>
      <c r="C41" s="335"/>
      <c r="D41" s="335"/>
      <c r="E41" s="335"/>
      <c r="F41" s="335"/>
      <c r="G41" s="335"/>
      <c r="H41" s="335"/>
      <c r="I41" s="335"/>
      <c r="J41" s="335"/>
      <c r="K41" s="335"/>
      <c r="L41" s="335"/>
      <c r="M41" s="336"/>
      <c r="N41" s="354"/>
      <c r="O41" s="355"/>
      <c r="P41" s="355"/>
      <c r="Q41" s="355"/>
      <c r="R41" s="355"/>
      <c r="S41" s="355"/>
      <c r="T41" s="355"/>
      <c r="U41" s="355"/>
      <c r="V41" s="355"/>
      <c r="W41" s="355"/>
      <c r="X41" s="355"/>
      <c r="Y41" s="355"/>
      <c r="Z41" s="355"/>
      <c r="AA41" s="355"/>
      <c r="AB41" s="355"/>
      <c r="AC41" s="355"/>
      <c r="AD41" s="355"/>
      <c r="AE41" s="355"/>
      <c r="AF41" s="355"/>
      <c r="AG41" s="356"/>
    </row>
    <row r="42" spans="2:33" ht="12.75">
      <c r="B42" s="334"/>
      <c r="C42" s="335"/>
      <c r="D42" s="335"/>
      <c r="E42" s="335"/>
      <c r="F42" s="335"/>
      <c r="G42" s="335"/>
      <c r="H42" s="335"/>
      <c r="I42" s="335"/>
      <c r="J42" s="335"/>
      <c r="K42" s="335"/>
      <c r="L42" s="335"/>
      <c r="M42" s="336"/>
      <c r="N42" s="354"/>
      <c r="O42" s="355"/>
      <c r="P42" s="355"/>
      <c r="Q42" s="355"/>
      <c r="R42" s="355"/>
      <c r="S42" s="355"/>
      <c r="T42" s="355"/>
      <c r="U42" s="355"/>
      <c r="V42" s="355"/>
      <c r="W42" s="355"/>
      <c r="X42" s="355"/>
      <c r="Y42" s="355"/>
      <c r="Z42" s="355"/>
      <c r="AA42" s="355"/>
      <c r="AB42" s="355"/>
      <c r="AC42" s="355"/>
      <c r="AD42" s="355"/>
      <c r="AE42" s="355"/>
      <c r="AF42" s="355"/>
      <c r="AG42" s="356"/>
    </row>
    <row r="43" spans="2:33" ht="12.75">
      <c r="B43" s="334"/>
      <c r="C43" s="335"/>
      <c r="D43" s="335"/>
      <c r="E43" s="335"/>
      <c r="F43" s="335"/>
      <c r="G43" s="335"/>
      <c r="H43" s="335"/>
      <c r="I43" s="335"/>
      <c r="J43" s="335"/>
      <c r="K43" s="335"/>
      <c r="L43" s="335"/>
      <c r="M43" s="336"/>
      <c r="N43" s="354"/>
      <c r="O43" s="355"/>
      <c r="P43" s="355"/>
      <c r="Q43" s="355"/>
      <c r="R43" s="355"/>
      <c r="S43" s="355"/>
      <c r="T43" s="355"/>
      <c r="U43" s="355"/>
      <c r="V43" s="355"/>
      <c r="W43" s="355"/>
      <c r="X43" s="355"/>
      <c r="Y43" s="355"/>
      <c r="Z43" s="355"/>
      <c r="AA43" s="355"/>
      <c r="AB43" s="355"/>
      <c r="AC43" s="355"/>
      <c r="AD43" s="355"/>
      <c r="AE43" s="355"/>
      <c r="AF43" s="355"/>
      <c r="AG43" s="356"/>
    </row>
    <row r="44" spans="2:33" ht="12.75">
      <c r="B44" s="334"/>
      <c r="C44" s="335"/>
      <c r="D44" s="335"/>
      <c r="E44" s="335"/>
      <c r="F44" s="335"/>
      <c r="G44" s="335"/>
      <c r="H44" s="335"/>
      <c r="I44" s="335"/>
      <c r="J44" s="335"/>
      <c r="K44" s="335"/>
      <c r="L44" s="335"/>
      <c r="M44" s="336"/>
      <c r="N44" s="354"/>
      <c r="O44" s="355"/>
      <c r="P44" s="355"/>
      <c r="Q44" s="355"/>
      <c r="R44" s="355"/>
      <c r="S44" s="355"/>
      <c r="T44" s="355"/>
      <c r="U44" s="355"/>
      <c r="V44" s="355"/>
      <c r="W44" s="355"/>
      <c r="X44" s="355"/>
      <c r="Y44" s="355"/>
      <c r="Z44" s="355"/>
      <c r="AA44" s="355"/>
      <c r="AB44" s="355"/>
      <c r="AC44" s="355"/>
      <c r="AD44" s="355"/>
      <c r="AE44" s="355"/>
      <c r="AF44" s="355"/>
      <c r="AG44" s="356"/>
    </row>
    <row r="45" spans="2:33" ht="12.75">
      <c r="B45" s="337"/>
      <c r="C45" s="338"/>
      <c r="D45" s="338"/>
      <c r="E45" s="338"/>
      <c r="F45" s="338"/>
      <c r="G45" s="338"/>
      <c r="H45" s="338"/>
      <c r="I45" s="338"/>
      <c r="J45" s="338"/>
      <c r="K45" s="338"/>
      <c r="L45" s="338"/>
      <c r="M45" s="339"/>
      <c r="N45" s="357"/>
      <c r="O45" s="358"/>
      <c r="P45" s="358"/>
      <c r="Q45" s="358"/>
      <c r="R45" s="358"/>
      <c r="S45" s="358"/>
      <c r="T45" s="358"/>
      <c r="U45" s="358"/>
      <c r="V45" s="358"/>
      <c r="W45" s="358"/>
      <c r="X45" s="358"/>
      <c r="Y45" s="358"/>
      <c r="Z45" s="358"/>
      <c r="AA45" s="358"/>
      <c r="AB45" s="358"/>
      <c r="AC45" s="358"/>
      <c r="AD45" s="358"/>
      <c r="AE45" s="358"/>
      <c r="AF45" s="358"/>
      <c r="AG45" s="359"/>
    </row>
  </sheetData>
  <sheetProtection/>
  <mergeCells count="29">
    <mergeCell ref="T5:AF5"/>
    <mergeCell ref="Y16:AD16"/>
    <mergeCell ref="V33:AF33"/>
    <mergeCell ref="B32:I32"/>
    <mergeCell ref="N39:AG45"/>
    <mergeCell ref="Y15:AD15"/>
    <mergeCell ref="S16:U16"/>
    <mergeCell ref="S15:X15"/>
    <mergeCell ref="B30:F30"/>
    <mergeCell ref="H30:AF30"/>
    <mergeCell ref="B39:M45"/>
    <mergeCell ref="B35:F35"/>
    <mergeCell ref="B33:I33"/>
    <mergeCell ref="B22:P22"/>
    <mergeCell ref="B16:I16"/>
    <mergeCell ref="B18:P18"/>
    <mergeCell ref="B25:AF25"/>
    <mergeCell ref="N16:Q16"/>
    <mergeCell ref="K16:L16"/>
    <mergeCell ref="V32:Y32"/>
    <mergeCell ref="B36:AF36"/>
    <mergeCell ref="K33:T33"/>
    <mergeCell ref="B23:AF23"/>
    <mergeCell ref="T6:AF6"/>
    <mergeCell ref="B27:AF27"/>
    <mergeCell ref="A13:AG13"/>
    <mergeCell ref="B20:AF20"/>
    <mergeCell ref="B12:AG12"/>
    <mergeCell ref="B19:AF19"/>
  </mergeCells>
  <hyperlinks>
    <hyperlink ref="B36" r:id="rId1" display="ekonom@dudince-mesto.sk"/>
  </hyperlinks>
  <printOptions horizontalCentered="1"/>
  <pageMargins left="0.7874015748031497" right="0.7874015748031497" top="0" bottom="0" header="0.5118110236220472" footer="0.5118110236220472"/>
  <pageSetup horizontalDpi="300" verticalDpi="300" orientation="portrait" paperSize="9" r:id="rId3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20" sqref="E20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6"/>
  <sheetViews>
    <sheetView zoomScalePageLayoutView="0" workbookViewId="0" topLeftCell="A1">
      <selection activeCell="H5" sqref="H5"/>
    </sheetView>
  </sheetViews>
  <sheetFormatPr defaultColWidth="10.28125" defaultRowHeight="12.75" customHeight="1"/>
  <cols>
    <col min="1" max="5" width="9.7109375" style="1" customWidth="1"/>
    <col min="6" max="6" width="10.7109375" style="1" customWidth="1"/>
    <col min="7" max="7" width="53.7109375" style="1" customWidth="1"/>
    <col min="8" max="8" width="11.7109375" style="1" customWidth="1"/>
  </cols>
  <sheetData>
    <row r="1" spans="1:10" ht="12.75">
      <c r="A1" s="406" t="s">
        <v>130</v>
      </c>
      <c r="B1" s="406"/>
      <c r="C1" s="406"/>
      <c r="D1" s="406"/>
      <c r="E1" s="406"/>
      <c r="F1" s="406"/>
      <c r="G1" s="406"/>
      <c r="H1" s="406"/>
      <c r="I1" s="28"/>
      <c r="J1" s="28"/>
    </row>
    <row r="2" spans="1:10" ht="12.75">
      <c r="A2" s="407"/>
      <c r="B2" s="407"/>
      <c r="C2" s="407"/>
      <c r="D2" s="407"/>
      <c r="E2" s="407"/>
      <c r="F2" s="407"/>
      <c r="G2" s="407"/>
      <c r="H2" s="407"/>
      <c r="I2" s="28"/>
      <c r="J2" s="28"/>
    </row>
    <row r="3" spans="1:17" ht="12.75">
      <c r="A3" s="404" t="s">
        <v>131</v>
      </c>
      <c r="B3" s="404"/>
      <c r="C3" s="404"/>
      <c r="D3" s="404"/>
      <c r="E3" s="404"/>
      <c r="F3" s="404"/>
      <c r="G3" s="404"/>
      <c r="H3" s="405"/>
      <c r="I3" s="10"/>
      <c r="J3" s="10"/>
      <c r="K3" s="10"/>
      <c r="M3" s="10"/>
      <c r="O3" s="10"/>
      <c r="Q3" s="10"/>
    </row>
    <row r="4" spans="1:15" ht="33.75" customHeight="1">
      <c r="A4" s="25" t="s">
        <v>72</v>
      </c>
      <c r="B4" s="25" t="s">
        <v>73</v>
      </c>
      <c r="C4" s="25" t="s">
        <v>74</v>
      </c>
      <c r="D4" s="25" t="s">
        <v>75</v>
      </c>
      <c r="E4" s="25" t="s">
        <v>27</v>
      </c>
      <c r="F4" s="25" t="s">
        <v>28</v>
      </c>
      <c r="G4" s="25" t="s">
        <v>29</v>
      </c>
      <c r="H4" s="26" t="s">
        <v>30</v>
      </c>
      <c r="I4" s="10"/>
      <c r="J4" s="10"/>
      <c r="K4" s="10"/>
      <c r="M4" s="10"/>
      <c r="O4" s="10"/>
    </row>
    <row r="5" spans="1:15" ht="12.75">
      <c r="A5" s="25" t="s">
        <v>31</v>
      </c>
      <c r="B5" s="25" t="s">
        <v>32</v>
      </c>
      <c r="C5" s="25" t="s">
        <v>33</v>
      </c>
      <c r="D5" s="25" t="s">
        <v>34</v>
      </c>
      <c r="E5" s="25" t="s">
        <v>76</v>
      </c>
      <c r="F5" s="25" t="s">
        <v>77</v>
      </c>
      <c r="G5" s="25" t="s">
        <v>78</v>
      </c>
      <c r="H5" s="25" t="s">
        <v>81</v>
      </c>
      <c r="I5" s="10"/>
      <c r="J5" s="10"/>
      <c r="K5" s="10"/>
      <c r="M5" s="10"/>
      <c r="O5" s="10"/>
    </row>
    <row r="6" spans="1:8" ht="12.75">
      <c r="A6" s="401" t="s">
        <v>70</v>
      </c>
      <c r="B6" s="402"/>
      <c r="C6" s="402"/>
      <c r="D6" s="402"/>
      <c r="E6" s="402"/>
      <c r="F6" s="402"/>
      <c r="G6" s="403"/>
      <c r="H6" s="29">
        <v>0</v>
      </c>
    </row>
  </sheetData>
  <sheetProtection/>
  <mergeCells count="3">
    <mergeCell ref="A6:G6"/>
    <mergeCell ref="A3:H3"/>
    <mergeCell ref="A1:H2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4"/>
  <sheetViews>
    <sheetView zoomScalePageLayoutView="0" workbookViewId="0" topLeftCell="A1">
      <selection activeCell="A4" sqref="A4:IV4"/>
    </sheetView>
  </sheetViews>
  <sheetFormatPr defaultColWidth="10.28125" defaultRowHeight="12.75" customHeight="1"/>
  <cols>
    <col min="1" max="1" width="45.8515625" style="1" customWidth="1"/>
  </cols>
  <sheetData>
    <row r="1" spans="2:9" ht="12.75">
      <c r="B1" t="s">
        <v>132</v>
      </c>
      <c r="C1" t="s">
        <v>133</v>
      </c>
      <c r="D1" t="s">
        <v>134</v>
      </c>
      <c r="E1" t="s">
        <v>135</v>
      </c>
      <c r="F1" t="s">
        <v>136</v>
      </c>
      <c r="G1" t="s">
        <v>137</v>
      </c>
      <c r="H1" t="s">
        <v>138</v>
      </c>
      <c r="I1" t="s">
        <v>139</v>
      </c>
    </row>
    <row r="2" spans="1:9" ht="12.75">
      <c r="A2" s="1" t="s">
        <v>140</v>
      </c>
      <c r="B2">
        <v>27</v>
      </c>
      <c r="C2">
        <v>116</v>
      </c>
      <c r="D2">
        <v>8</v>
      </c>
      <c r="E2">
        <v>10</v>
      </c>
      <c r="F2">
        <v>7</v>
      </c>
      <c r="G2">
        <v>8</v>
      </c>
      <c r="H2">
        <v>7</v>
      </c>
      <c r="I2">
        <v>6</v>
      </c>
    </row>
    <row r="3" spans="1:9" ht="12.75">
      <c r="A3" s="1" t="s">
        <v>141</v>
      </c>
      <c r="B3">
        <v>8</v>
      </c>
      <c r="C3">
        <v>13</v>
      </c>
      <c r="D3">
        <v>8</v>
      </c>
      <c r="E3">
        <v>13</v>
      </c>
      <c r="F3">
        <v>9</v>
      </c>
      <c r="G3">
        <v>13</v>
      </c>
      <c r="H3">
        <v>5</v>
      </c>
      <c r="I3">
        <v>13</v>
      </c>
    </row>
    <row r="4" spans="1:9" ht="12.75">
      <c r="A4" s="1" t="s">
        <v>142</v>
      </c>
      <c r="B4">
        <v>6</v>
      </c>
      <c r="C4">
        <v>6</v>
      </c>
      <c r="D4">
        <v>6</v>
      </c>
      <c r="E4">
        <v>6</v>
      </c>
      <c r="F4">
        <v>5</v>
      </c>
      <c r="G4">
        <v>5</v>
      </c>
      <c r="H4">
        <v>5</v>
      </c>
      <c r="I4">
        <v>5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6" width="16.00390625" style="0" customWidth="1"/>
  </cols>
  <sheetData>
    <row r="1" spans="2:6" ht="12.75">
      <c r="B1" s="86" t="s">
        <v>258</v>
      </c>
      <c r="C1" s="86"/>
      <c r="D1" s="90"/>
      <c r="E1" s="90"/>
      <c r="F1" s="90"/>
    </row>
    <row r="2" spans="2:6" ht="12.75">
      <c r="B2" s="86" t="s">
        <v>259</v>
      </c>
      <c r="C2" s="86"/>
      <c r="D2" s="90"/>
      <c r="E2" s="90"/>
      <c r="F2" s="90"/>
    </row>
    <row r="3" spans="2:6" ht="12.75">
      <c r="B3" s="87"/>
      <c r="C3" s="87"/>
      <c r="D3" s="91"/>
      <c r="E3" s="91"/>
      <c r="F3" s="91"/>
    </row>
    <row r="4" spans="2:6" ht="51">
      <c r="B4" s="87" t="s">
        <v>260</v>
      </c>
      <c r="C4" s="87"/>
      <c r="D4" s="91"/>
      <c r="E4" s="91"/>
      <c r="F4" s="91"/>
    </row>
    <row r="5" spans="2:6" ht="12.75">
      <c r="B5" s="87"/>
      <c r="C5" s="87"/>
      <c r="D5" s="91"/>
      <c r="E5" s="91"/>
      <c r="F5" s="91"/>
    </row>
    <row r="6" spans="2:6" ht="12.75">
      <c r="B6" s="86" t="s">
        <v>261</v>
      </c>
      <c r="C6" s="86"/>
      <c r="D6" s="90"/>
      <c r="E6" s="90" t="s">
        <v>262</v>
      </c>
      <c r="F6" s="90" t="s">
        <v>263</v>
      </c>
    </row>
    <row r="7" spans="2:6" ht="13.5" thickBot="1">
      <c r="B7" s="87"/>
      <c r="C7" s="87"/>
      <c r="D7" s="91"/>
      <c r="E7" s="91"/>
      <c r="F7" s="91"/>
    </row>
    <row r="8" spans="2:6" ht="39" thickBot="1">
      <c r="B8" s="88" t="s">
        <v>264</v>
      </c>
      <c r="C8" s="89"/>
      <c r="D8" s="92"/>
      <c r="E8" s="92">
        <v>152</v>
      </c>
      <c r="F8" s="93" t="s">
        <v>265</v>
      </c>
    </row>
    <row r="9" spans="2:6" ht="12.75">
      <c r="B9" s="87"/>
      <c r="C9" s="87"/>
      <c r="D9" s="91"/>
      <c r="E9" s="91"/>
      <c r="F9" s="91"/>
    </row>
    <row r="10" spans="2:6" ht="12.75">
      <c r="B10" s="87"/>
      <c r="C10" s="87"/>
      <c r="D10" s="91"/>
      <c r="E10" s="91"/>
      <c r="F10" s="9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7"/>
  <sheetViews>
    <sheetView view="pageLayout" workbookViewId="0" topLeftCell="A1">
      <selection activeCell="A1" sqref="A1:O33"/>
    </sheetView>
  </sheetViews>
  <sheetFormatPr defaultColWidth="10.28125" defaultRowHeight="12.75" customHeight="1"/>
  <cols>
    <col min="1" max="1" width="5.7109375" style="17" customWidth="1"/>
    <col min="2" max="2" width="10.421875" style="17" customWidth="1"/>
    <col min="3" max="3" width="8.421875" style="17" customWidth="1"/>
    <col min="4" max="4" width="11.7109375" style="17" customWidth="1"/>
    <col min="5" max="5" width="49.421875" style="17" customWidth="1"/>
    <col min="6" max="6" width="12.00390625" style="17" customWidth="1"/>
    <col min="7" max="8" width="12.140625" style="0" customWidth="1"/>
    <col min="9" max="9" width="13.140625" style="1" customWidth="1"/>
    <col min="10" max="10" width="10.421875" style="1" hidden="1" customWidth="1"/>
    <col min="11" max="11" width="1.28515625" style="1" hidden="1" customWidth="1"/>
    <col min="12" max="12" width="13.421875" style="1" customWidth="1"/>
    <col min="13" max="13" width="14.8515625" style="0" customWidth="1"/>
    <col min="14" max="14" width="12.8515625" style="0" customWidth="1"/>
    <col min="15" max="15" width="12.421875" style="0" customWidth="1"/>
  </cols>
  <sheetData>
    <row r="1" spans="1:15" ht="12.75">
      <c r="A1" s="364" t="s">
        <v>23</v>
      </c>
      <c r="B1" s="364"/>
      <c r="C1" s="364"/>
      <c r="D1" s="364"/>
      <c r="E1" s="364"/>
      <c r="F1" s="364"/>
      <c r="G1" s="364"/>
      <c r="H1" s="364"/>
      <c r="I1" s="364"/>
      <c r="J1" s="364"/>
      <c r="K1" s="364"/>
      <c r="L1" s="364"/>
      <c r="M1" s="364"/>
      <c r="N1" s="364"/>
      <c r="O1" s="364"/>
    </row>
    <row r="2" spans="1:14" ht="12.75">
      <c r="A2" s="52" t="s">
        <v>24</v>
      </c>
      <c r="B2" s="52"/>
      <c r="C2" s="52"/>
      <c r="D2" s="52"/>
      <c r="E2" s="52"/>
      <c r="F2" s="47"/>
      <c r="I2" s="47"/>
      <c r="J2" s="47"/>
      <c r="K2" s="47"/>
      <c r="L2" s="48"/>
      <c r="M2" s="45"/>
      <c r="N2" s="45"/>
    </row>
    <row r="3" spans="1:14" ht="30" customHeight="1">
      <c r="A3" s="361" t="s">
        <v>25</v>
      </c>
      <c r="B3" s="362"/>
      <c r="C3" s="362"/>
      <c r="D3" s="362"/>
      <c r="E3" s="363"/>
      <c r="F3" s="154" t="s">
        <v>222</v>
      </c>
      <c r="G3" s="154" t="s">
        <v>222</v>
      </c>
      <c r="H3" s="154" t="s">
        <v>144</v>
      </c>
      <c r="I3" s="169" t="s">
        <v>317</v>
      </c>
      <c r="J3" s="154"/>
      <c r="K3" s="154" t="s">
        <v>257</v>
      </c>
      <c r="L3" s="153" t="s">
        <v>144</v>
      </c>
      <c r="M3" s="153" t="s">
        <v>144</v>
      </c>
      <c r="N3" s="153" t="s">
        <v>144</v>
      </c>
    </row>
    <row r="4" spans="1:14" ht="37.5" customHeight="1">
      <c r="A4" s="155" t="s">
        <v>26</v>
      </c>
      <c r="B4" s="155" t="s">
        <v>226</v>
      </c>
      <c r="C4" s="155" t="s">
        <v>27</v>
      </c>
      <c r="D4" s="155" t="s">
        <v>28</v>
      </c>
      <c r="E4" s="156" t="s">
        <v>29</v>
      </c>
      <c r="F4" s="157">
        <v>2017</v>
      </c>
      <c r="G4" s="157">
        <v>2018</v>
      </c>
      <c r="H4" s="157">
        <v>2019</v>
      </c>
      <c r="I4" s="261">
        <v>2019</v>
      </c>
      <c r="J4" s="157"/>
      <c r="K4" s="157">
        <v>2018</v>
      </c>
      <c r="L4" s="198">
        <v>2020</v>
      </c>
      <c r="M4" s="186">
        <v>2021</v>
      </c>
      <c r="N4" s="192">
        <v>2022</v>
      </c>
    </row>
    <row r="5" spans="1:14" ht="12.75">
      <c r="A5" s="49" t="s">
        <v>31</v>
      </c>
      <c r="B5" s="49"/>
      <c r="C5" s="49" t="s">
        <v>32</v>
      </c>
      <c r="D5" s="49" t="s">
        <v>33</v>
      </c>
      <c r="E5" s="60" t="s">
        <v>34</v>
      </c>
      <c r="F5" s="95">
        <v>6</v>
      </c>
      <c r="G5" s="95"/>
      <c r="H5" s="95"/>
      <c r="I5" s="95"/>
      <c r="J5" s="95"/>
      <c r="K5" s="96"/>
      <c r="L5" s="199"/>
      <c r="M5" s="187"/>
      <c r="N5" s="193"/>
    </row>
    <row r="6" spans="1:15" ht="24" customHeight="1">
      <c r="A6" s="50" t="s">
        <v>37</v>
      </c>
      <c r="B6" s="50"/>
      <c r="C6" s="50" t="s">
        <v>38</v>
      </c>
      <c r="D6" s="50" t="s">
        <v>39</v>
      </c>
      <c r="E6" s="53" t="s">
        <v>219</v>
      </c>
      <c r="F6" s="97">
        <v>412579</v>
      </c>
      <c r="G6" s="98">
        <v>505041</v>
      </c>
      <c r="H6" s="98">
        <v>468000</v>
      </c>
      <c r="I6" s="170">
        <v>468000</v>
      </c>
      <c r="J6" s="99"/>
      <c r="K6" s="100">
        <v>451195</v>
      </c>
      <c r="L6" s="200">
        <v>528000</v>
      </c>
      <c r="M6" s="188">
        <v>528000</v>
      </c>
      <c r="N6" s="194">
        <v>528000</v>
      </c>
      <c r="O6" s="55"/>
    </row>
    <row r="7" spans="1:15" ht="15" customHeight="1">
      <c r="A7" s="50"/>
      <c r="B7" s="67"/>
      <c r="C7" s="67"/>
      <c r="D7" s="67"/>
      <c r="E7" s="68" t="s">
        <v>283</v>
      </c>
      <c r="F7" s="102">
        <f>F6</f>
        <v>412579</v>
      </c>
      <c r="G7" s="103">
        <f>G6</f>
        <v>505041</v>
      </c>
      <c r="H7" s="103">
        <f>H6</f>
        <v>468000</v>
      </c>
      <c r="I7" s="171">
        <f>I6</f>
        <v>468000</v>
      </c>
      <c r="J7" s="104"/>
      <c r="K7" s="105">
        <v>451195</v>
      </c>
      <c r="L7" s="201">
        <f>L6</f>
        <v>528000</v>
      </c>
      <c r="M7" s="189">
        <f>M6</f>
        <v>528000</v>
      </c>
      <c r="N7" s="195">
        <f>N6</f>
        <v>528000</v>
      </c>
      <c r="O7" s="55"/>
    </row>
    <row r="8" spans="1:14" ht="12.75">
      <c r="A8" s="50" t="s">
        <v>40</v>
      </c>
      <c r="B8" s="50"/>
      <c r="C8" s="61" t="s">
        <v>41</v>
      </c>
      <c r="D8" s="50" t="s">
        <v>42</v>
      </c>
      <c r="E8" s="53" t="s">
        <v>43</v>
      </c>
      <c r="F8" s="107">
        <v>505937</v>
      </c>
      <c r="G8" s="108">
        <v>564669</v>
      </c>
      <c r="H8" s="108">
        <v>560000</v>
      </c>
      <c r="I8" s="172">
        <v>630185</v>
      </c>
      <c r="J8" s="109"/>
      <c r="K8" s="110">
        <v>515570</v>
      </c>
      <c r="L8" s="202">
        <v>620000</v>
      </c>
      <c r="M8" s="190">
        <v>620000</v>
      </c>
      <c r="N8" s="196">
        <v>620000</v>
      </c>
    </row>
    <row r="9" spans="1:14" ht="12.75">
      <c r="A9" s="50" t="s">
        <v>40</v>
      </c>
      <c r="B9" s="50"/>
      <c r="C9" s="50" t="s">
        <v>44</v>
      </c>
      <c r="D9" s="50" t="s">
        <v>39</v>
      </c>
      <c r="E9" s="53" t="s">
        <v>45</v>
      </c>
      <c r="F9" s="107">
        <v>18209</v>
      </c>
      <c r="G9" s="108">
        <v>18342</v>
      </c>
      <c r="H9" s="108">
        <v>19000</v>
      </c>
      <c r="I9" s="172">
        <v>15427</v>
      </c>
      <c r="J9" s="109"/>
      <c r="K9" s="110">
        <v>15252</v>
      </c>
      <c r="L9" s="202">
        <v>19000</v>
      </c>
      <c r="M9" s="190">
        <v>19000</v>
      </c>
      <c r="N9" s="196">
        <v>19000</v>
      </c>
    </row>
    <row r="10" spans="1:14" ht="12.75">
      <c r="A10" s="50" t="s">
        <v>40</v>
      </c>
      <c r="B10" s="50"/>
      <c r="C10" s="50" t="s">
        <v>44</v>
      </c>
      <c r="D10" s="50" t="s">
        <v>46</v>
      </c>
      <c r="E10" s="53" t="s">
        <v>47</v>
      </c>
      <c r="F10" s="107">
        <v>147535</v>
      </c>
      <c r="G10" s="108">
        <v>167400</v>
      </c>
      <c r="H10" s="108">
        <v>162000</v>
      </c>
      <c r="I10" s="172">
        <v>158712</v>
      </c>
      <c r="J10" s="109"/>
      <c r="K10" s="110">
        <v>162000</v>
      </c>
      <c r="L10" s="202">
        <v>172000</v>
      </c>
      <c r="M10" s="190">
        <v>172000</v>
      </c>
      <c r="N10" s="196">
        <v>172000</v>
      </c>
    </row>
    <row r="11" spans="1:14" ht="12.75">
      <c r="A11" s="50" t="s">
        <v>40</v>
      </c>
      <c r="B11" s="50"/>
      <c r="C11" s="50" t="s">
        <v>44</v>
      </c>
      <c r="D11" s="50" t="s">
        <v>42</v>
      </c>
      <c r="E11" s="53" t="s">
        <v>48</v>
      </c>
      <c r="F11" s="107">
        <v>2427</v>
      </c>
      <c r="G11" s="108">
        <v>2498</v>
      </c>
      <c r="H11" s="108">
        <v>3600</v>
      </c>
      <c r="I11" s="172">
        <v>2450</v>
      </c>
      <c r="J11" s="109"/>
      <c r="K11" s="110">
        <v>2470</v>
      </c>
      <c r="L11" s="202">
        <v>3600</v>
      </c>
      <c r="M11" s="190">
        <v>3600</v>
      </c>
      <c r="N11" s="196">
        <v>3600</v>
      </c>
    </row>
    <row r="12" spans="1:14" ht="12.75">
      <c r="A12" s="50"/>
      <c r="B12" s="67" t="s">
        <v>225</v>
      </c>
      <c r="C12" s="67"/>
      <c r="D12" s="67"/>
      <c r="E12" s="68" t="s">
        <v>227</v>
      </c>
      <c r="F12" s="102">
        <f>SUM(F8:F11)</f>
        <v>674108</v>
      </c>
      <c r="G12" s="103">
        <f>SUM(G8:G11)</f>
        <v>752909</v>
      </c>
      <c r="H12" s="103">
        <f>SUM(H8:H11)</f>
        <v>744600</v>
      </c>
      <c r="I12" s="171">
        <f>SUM(I8:I11)</f>
        <v>806774</v>
      </c>
      <c r="J12" s="104"/>
      <c r="K12" s="105"/>
      <c r="L12" s="201">
        <f>SUM(L8:L11)</f>
        <v>814600</v>
      </c>
      <c r="M12" s="189">
        <f>SUM(M8:M11)</f>
        <v>814600</v>
      </c>
      <c r="N12" s="195">
        <f>SUM(N8:N11)</f>
        <v>814600</v>
      </c>
    </row>
    <row r="13" spans="1:14" ht="12.75">
      <c r="A13" s="50" t="s">
        <v>40</v>
      </c>
      <c r="B13" s="50"/>
      <c r="C13" s="50" t="s">
        <v>49</v>
      </c>
      <c r="D13" s="50" t="s">
        <v>39</v>
      </c>
      <c r="E13" s="53" t="s">
        <v>50</v>
      </c>
      <c r="F13" s="107">
        <v>1965</v>
      </c>
      <c r="G13" s="108">
        <v>1951</v>
      </c>
      <c r="H13" s="108">
        <v>1800</v>
      </c>
      <c r="I13" s="172">
        <v>1886</v>
      </c>
      <c r="J13" s="109"/>
      <c r="K13" s="110">
        <v>1931</v>
      </c>
      <c r="L13" s="202">
        <v>2000</v>
      </c>
      <c r="M13" s="190">
        <v>2000</v>
      </c>
      <c r="N13" s="196">
        <v>2000</v>
      </c>
    </row>
    <row r="14" spans="1:14" ht="12.75">
      <c r="A14" s="50" t="s">
        <v>40</v>
      </c>
      <c r="B14" s="50"/>
      <c r="C14" s="50" t="s">
        <v>49</v>
      </c>
      <c r="D14" s="50" t="s">
        <v>42</v>
      </c>
      <c r="E14" s="53" t="s">
        <v>194</v>
      </c>
      <c r="F14" s="107">
        <v>964</v>
      </c>
      <c r="G14" s="108">
        <v>858</v>
      </c>
      <c r="H14" s="108">
        <v>600</v>
      </c>
      <c r="I14" s="172">
        <v>500</v>
      </c>
      <c r="J14" s="109"/>
      <c r="K14" s="110">
        <v>533</v>
      </c>
      <c r="L14" s="202">
        <v>500</v>
      </c>
      <c r="M14" s="190">
        <v>500</v>
      </c>
      <c r="N14" s="196">
        <v>500</v>
      </c>
    </row>
    <row r="15" spans="1:14" ht="12.75">
      <c r="A15" s="50" t="s">
        <v>40</v>
      </c>
      <c r="B15" s="50"/>
      <c r="C15" s="50" t="s">
        <v>49</v>
      </c>
      <c r="D15" s="50" t="s">
        <v>52</v>
      </c>
      <c r="E15" s="53" t="s">
        <v>53</v>
      </c>
      <c r="F15" s="107">
        <v>329150</v>
      </c>
      <c r="G15" s="108">
        <v>355312</v>
      </c>
      <c r="H15" s="108">
        <v>320000</v>
      </c>
      <c r="I15" s="172">
        <v>350000</v>
      </c>
      <c r="J15" s="109"/>
      <c r="K15" s="110">
        <v>533</v>
      </c>
      <c r="L15" s="202">
        <v>500000</v>
      </c>
      <c r="M15" s="190">
        <v>500000</v>
      </c>
      <c r="N15" s="196">
        <v>500000</v>
      </c>
    </row>
    <row r="16" spans="1:14" ht="12.75">
      <c r="A16" s="50" t="s">
        <v>40</v>
      </c>
      <c r="B16" s="50"/>
      <c r="C16" s="50" t="s">
        <v>49</v>
      </c>
      <c r="D16" s="50" t="s">
        <v>54</v>
      </c>
      <c r="E16" s="53" t="s">
        <v>55</v>
      </c>
      <c r="F16" s="107">
        <v>47603</v>
      </c>
      <c r="G16" s="108">
        <v>52240</v>
      </c>
      <c r="H16" s="108">
        <v>46000</v>
      </c>
      <c r="I16" s="172">
        <v>48684</v>
      </c>
      <c r="J16" s="109"/>
      <c r="K16" s="110">
        <v>50210</v>
      </c>
      <c r="L16" s="202">
        <v>65000</v>
      </c>
      <c r="M16" s="190">
        <v>65000</v>
      </c>
      <c r="N16" s="196">
        <v>65000</v>
      </c>
    </row>
    <row r="17" spans="1:14" ht="12.75">
      <c r="A17" s="50"/>
      <c r="B17" s="67" t="s">
        <v>228</v>
      </c>
      <c r="C17" s="67"/>
      <c r="D17" s="67"/>
      <c r="E17" s="68" t="s">
        <v>229</v>
      </c>
      <c r="F17" s="102">
        <f>SUM(F13:F16)</f>
        <v>379682</v>
      </c>
      <c r="G17" s="103">
        <f>SUM(G13:G16)</f>
        <v>410361</v>
      </c>
      <c r="H17" s="103">
        <f>SUM(H13:H16)</f>
        <v>368400</v>
      </c>
      <c r="I17" s="171">
        <f>SUM(I13:I16)</f>
        <v>401070</v>
      </c>
      <c r="J17" s="104"/>
      <c r="K17" s="105">
        <f>SUM(K13:K16)</f>
        <v>53207</v>
      </c>
      <c r="L17" s="201">
        <f>SUM(L13:L16)</f>
        <v>567500</v>
      </c>
      <c r="M17" s="189">
        <f>SUM(M13:M16)</f>
        <v>567500</v>
      </c>
      <c r="N17" s="195">
        <f>SUM(N13:N16)</f>
        <v>567500</v>
      </c>
    </row>
    <row r="18" spans="1:14" ht="12.75">
      <c r="A18" s="50" t="s">
        <v>40</v>
      </c>
      <c r="B18" s="50"/>
      <c r="C18" s="50" t="s">
        <v>56</v>
      </c>
      <c r="D18" s="50" t="s">
        <v>46</v>
      </c>
      <c r="E18" s="53" t="s">
        <v>57</v>
      </c>
      <c r="F18" s="107">
        <v>765</v>
      </c>
      <c r="G18" s="108">
        <v>313</v>
      </c>
      <c r="H18" s="108">
        <v>300</v>
      </c>
      <c r="I18" s="172">
        <v>150</v>
      </c>
      <c r="J18" s="109"/>
      <c r="K18" s="110">
        <v>234</v>
      </c>
      <c r="L18" s="202">
        <v>300</v>
      </c>
      <c r="M18" s="190">
        <v>300</v>
      </c>
      <c r="N18" s="196">
        <v>300</v>
      </c>
    </row>
    <row r="19" spans="1:14" ht="12.75">
      <c r="A19" s="50" t="s">
        <v>40</v>
      </c>
      <c r="B19" s="50"/>
      <c r="C19" s="50" t="s">
        <v>56</v>
      </c>
      <c r="D19" s="50" t="s">
        <v>42</v>
      </c>
      <c r="E19" s="53" t="s">
        <v>58</v>
      </c>
      <c r="F19" s="107">
        <v>159758</v>
      </c>
      <c r="G19" s="108">
        <v>154351</v>
      </c>
      <c r="H19" s="108">
        <v>175000</v>
      </c>
      <c r="I19" s="172">
        <v>175000</v>
      </c>
      <c r="J19" s="109"/>
      <c r="K19" s="110">
        <v>137300</v>
      </c>
      <c r="L19" s="202">
        <v>175000</v>
      </c>
      <c r="M19" s="190">
        <v>175000</v>
      </c>
      <c r="N19" s="196">
        <v>175000</v>
      </c>
    </row>
    <row r="20" spans="1:14" ht="24">
      <c r="A20" s="50" t="s">
        <v>40</v>
      </c>
      <c r="B20" s="50"/>
      <c r="C20" s="50" t="s">
        <v>56</v>
      </c>
      <c r="D20" s="50" t="s">
        <v>51</v>
      </c>
      <c r="E20" s="53" t="s">
        <v>59</v>
      </c>
      <c r="F20" s="107">
        <v>3338</v>
      </c>
      <c r="G20" s="98">
        <v>2238</v>
      </c>
      <c r="H20" s="98">
        <v>6000</v>
      </c>
      <c r="I20" s="170">
        <v>5800</v>
      </c>
      <c r="J20" s="99"/>
      <c r="K20" s="100">
        <v>4127</v>
      </c>
      <c r="L20" s="200">
        <v>6400</v>
      </c>
      <c r="M20" s="188">
        <v>6400</v>
      </c>
      <c r="N20" s="194">
        <v>6400</v>
      </c>
    </row>
    <row r="21" spans="1:14" ht="12.75">
      <c r="A21" s="50"/>
      <c r="B21" s="67" t="s">
        <v>232</v>
      </c>
      <c r="C21" s="67"/>
      <c r="D21" s="67"/>
      <c r="E21" s="68" t="s">
        <v>231</v>
      </c>
      <c r="F21" s="102">
        <f>SUM(F18:F20)</f>
        <v>163861</v>
      </c>
      <c r="G21" s="103">
        <f>SUM(G18:G20)</f>
        <v>156902</v>
      </c>
      <c r="H21" s="103">
        <f>SUM(H18:H20)</f>
        <v>181300</v>
      </c>
      <c r="I21" s="171">
        <f>SUM(I18:I20)</f>
        <v>180950</v>
      </c>
      <c r="J21" s="104"/>
      <c r="K21" s="105">
        <f>SUM(K18:K19)</f>
        <v>137534</v>
      </c>
      <c r="L21" s="201">
        <f>SUM(L18:L20)</f>
        <v>181700</v>
      </c>
      <c r="M21" s="189">
        <f>SUM(M18:M20)</f>
        <v>181700</v>
      </c>
      <c r="N21" s="195">
        <f>SUM(N18:N20)</f>
        <v>181700</v>
      </c>
    </row>
    <row r="22" spans="1:14" ht="12.75">
      <c r="A22" s="50" t="s">
        <v>40</v>
      </c>
      <c r="B22" s="50"/>
      <c r="C22" s="50" t="s">
        <v>60</v>
      </c>
      <c r="D22" s="50" t="s">
        <v>51</v>
      </c>
      <c r="E22" s="53" t="s">
        <v>61</v>
      </c>
      <c r="F22" s="107">
        <v>4455</v>
      </c>
      <c r="G22" s="108">
        <v>3707</v>
      </c>
      <c r="H22" s="108">
        <v>8500</v>
      </c>
      <c r="I22" s="172">
        <v>4500</v>
      </c>
      <c r="J22" s="109"/>
      <c r="K22" s="110">
        <v>8445</v>
      </c>
      <c r="L22" s="202">
        <v>4500</v>
      </c>
      <c r="M22" s="190">
        <v>4500</v>
      </c>
      <c r="N22" s="196">
        <v>4500</v>
      </c>
    </row>
    <row r="23" spans="1:14" ht="24" customHeight="1">
      <c r="A23" s="50" t="s">
        <v>40</v>
      </c>
      <c r="B23" s="50"/>
      <c r="C23" s="50" t="s">
        <v>62</v>
      </c>
      <c r="D23" s="50" t="s">
        <v>39</v>
      </c>
      <c r="E23" s="63" t="s">
        <v>358</v>
      </c>
      <c r="F23" s="107">
        <v>45794</v>
      </c>
      <c r="G23" s="108">
        <v>77227</v>
      </c>
      <c r="H23" s="108">
        <v>70000</v>
      </c>
      <c r="I23" s="172">
        <v>51017</v>
      </c>
      <c r="J23" s="109"/>
      <c r="K23" s="110">
        <v>60000</v>
      </c>
      <c r="L23" s="202">
        <v>62500</v>
      </c>
      <c r="M23" s="190">
        <v>40000</v>
      </c>
      <c r="N23" s="196">
        <v>40000</v>
      </c>
    </row>
    <row r="24" spans="1:14" ht="24" customHeight="1">
      <c r="A24" s="61" t="s">
        <v>145</v>
      </c>
      <c r="B24" s="50"/>
      <c r="C24" s="61" t="s">
        <v>62</v>
      </c>
      <c r="D24" s="61" t="s">
        <v>42</v>
      </c>
      <c r="E24" s="63" t="s">
        <v>359</v>
      </c>
      <c r="F24" s="107">
        <v>41193</v>
      </c>
      <c r="G24" s="108">
        <v>88784</v>
      </c>
      <c r="H24" s="108">
        <v>43000</v>
      </c>
      <c r="I24" s="172">
        <v>30000</v>
      </c>
      <c r="J24" s="109"/>
      <c r="K24" s="110">
        <v>43000</v>
      </c>
      <c r="L24" s="202">
        <v>30000</v>
      </c>
      <c r="M24" s="190">
        <v>30000</v>
      </c>
      <c r="N24" s="196">
        <v>30000</v>
      </c>
    </row>
    <row r="25" spans="1:14" ht="24" customHeight="1">
      <c r="A25" s="50"/>
      <c r="B25" s="67" t="s">
        <v>230</v>
      </c>
      <c r="C25" s="67"/>
      <c r="D25" s="67"/>
      <c r="E25" s="68" t="s">
        <v>233</v>
      </c>
      <c r="F25" s="102">
        <f>SUM(F22:F24)</f>
        <v>91442</v>
      </c>
      <c r="G25" s="103">
        <f>SUM(G22:G24)</f>
        <v>169718</v>
      </c>
      <c r="H25" s="103">
        <f>SUM(H22:H24)</f>
        <v>121500</v>
      </c>
      <c r="I25" s="171">
        <f>SUM(I22:I24)</f>
        <v>85517</v>
      </c>
      <c r="J25" s="104"/>
      <c r="K25" s="105">
        <f>SUM(K20:K24)</f>
        <v>253106</v>
      </c>
      <c r="L25" s="201">
        <f>SUM(L22:L24)</f>
        <v>97000</v>
      </c>
      <c r="M25" s="189">
        <f>SUM(M22:M24)</f>
        <v>74500</v>
      </c>
      <c r="N25" s="195">
        <f>SUM(N22:N24)</f>
        <v>74500</v>
      </c>
    </row>
    <row r="26" spans="1:14" ht="12.75">
      <c r="A26" s="50" t="s">
        <v>40</v>
      </c>
      <c r="B26" s="50"/>
      <c r="C26" s="50" t="s">
        <v>63</v>
      </c>
      <c r="D26" s="50" t="s">
        <v>64</v>
      </c>
      <c r="E26" s="53" t="s">
        <v>65</v>
      </c>
      <c r="F26" s="107">
        <v>0</v>
      </c>
      <c r="G26" s="108">
        <v>0</v>
      </c>
      <c r="H26" s="108">
        <v>20</v>
      </c>
      <c r="I26" s="172">
        <v>0</v>
      </c>
      <c r="J26" s="109"/>
      <c r="K26" s="110">
        <v>20</v>
      </c>
      <c r="L26" s="202">
        <v>0</v>
      </c>
      <c r="M26" s="190">
        <v>0</v>
      </c>
      <c r="N26" s="196">
        <v>0</v>
      </c>
    </row>
    <row r="27" spans="1:14" ht="12.75">
      <c r="A27" s="50"/>
      <c r="B27" s="67" t="s">
        <v>234</v>
      </c>
      <c r="C27" s="67"/>
      <c r="D27" s="67"/>
      <c r="E27" s="68" t="s">
        <v>235</v>
      </c>
      <c r="F27" s="102">
        <f>SUM(F26)</f>
        <v>0</v>
      </c>
      <c r="G27" s="103">
        <f>SUM(G26)</f>
        <v>0</v>
      </c>
      <c r="H27" s="103">
        <f>SUM(H26)</f>
        <v>20</v>
      </c>
      <c r="I27" s="171">
        <f>SUM(I26)</f>
        <v>0</v>
      </c>
      <c r="J27" s="104"/>
      <c r="K27" s="105">
        <f>SUM(K26)</f>
        <v>20</v>
      </c>
      <c r="L27" s="201">
        <f>SUM(L26)</f>
        <v>0</v>
      </c>
      <c r="M27" s="189">
        <f>SUM(M26)</f>
        <v>0</v>
      </c>
      <c r="N27" s="195">
        <f>SUM(N26)</f>
        <v>0</v>
      </c>
    </row>
    <row r="28" spans="1:14" ht="12.75">
      <c r="A28" s="50" t="s">
        <v>40</v>
      </c>
      <c r="B28" s="50"/>
      <c r="C28" s="50" t="s">
        <v>66</v>
      </c>
      <c r="D28" s="50" t="s">
        <v>67</v>
      </c>
      <c r="E28" s="53" t="s">
        <v>68</v>
      </c>
      <c r="F28" s="107">
        <v>508</v>
      </c>
      <c r="G28" s="108">
        <v>188</v>
      </c>
      <c r="H28" s="108">
        <v>300</v>
      </c>
      <c r="I28" s="172">
        <v>300</v>
      </c>
      <c r="J28" s="109"/>
      <c r="K28" s="110">
        <v>234</v>
      </c>
      <c r="L28" s="202">
        <v>300</v>
      </c>
      <c r="M28" s="190">
        <v>300</v>
      </c>
      <c r="N28" s="196">
        <v>300</v>
      </c>
    </row>
    <row r="29" spans="1:14" ht="12.75">
      <c r="A29" s="50"/>
      <c r="B29" s="67" t="s">
        <v>236</v>
      </c>
      <c r="C29" s="67"/>
      <c r="D29" s="67"/>
      <c r="E29" s="68" t="s">
        <v>237</v>
      </c>
      <c r="F29" s="102">
        <f>SUM(F28)</f>
        <v>508</v>
      </c>
      <c r="G29" s="103">
        <f>SUM(G28)</f>
        <v>188</v>
      </c>
      <c r="H29" s="103">
        <f>SUM(H28)</f>
        <v>300</v>
      </c>
      <c r="I29" s="171">
        <f>SUM(I28)</f>
        <v>300</v>
      </c>
      <c r="J29" s="104"/>
      <c r="K29" s="105">
        <v>234</v>
      </c>
      <c r="L29" s="201">
        <f>SUM(L28)</f>
        <v>300</v>
      </c>
      <c r="M29" s="189">
        <f>SUM(M28)</f>
        <v>300</v>
      </c>
      <c r="N29" s="195">
        <f>SUM(N28)</f>
        <v>300</v>
      </c>
    </row>
    <row r="30" spans="1:14" ht="12.75">
      <c r="A30" s="70" t="s">
        <v>40</v>
      </c>
      <c r="B30" s="70"/>
      <c r="C30" s="70" t="s">
        <v>69</v>
      </c>
      <c r="D30" s="70" t="s">
        <v>64</v>
      </c>
      <c r="E30" s="53" t="s">
        <v>208</v>
      </c>
      <c r="F30" s="107">
        <v>32150</v>
      </c>
      <c r="G30" s="108">
        <v>30000</v>
      </c>
      <c r="H30" s="108">
        <v>25000</v>
      </c>
      <c r="I30" s="172">
        <v>27510</v>
      </c>
      <c r="J30" s="109"/>
      <c r="K30" s="110">
        <v>26000</v>
      </c>
      <c r="L30" s="202">
        <v>0</v>
      </c>
      <c r="M30" s="190">
        <v>0</v>
      </c>
      <c r="N30" s="196">
        <v>0</v>
      </c>
    </row>
    <row r="31" spans="1:14" ht="12.75">
      <c r="A31" s="73"/>
      <c r="B31" s="74" t="s">
        <v>238</v>
      </c>
      <c r="C31" s="74"/>
      <c r="D31" s="74"/>
      <c r="E31" s="69" t="s">
        <v>239</v>
      </c>
      <c r="F31" s="102">
        <f>SUM(F30)</f>
        <v>32150</v>
      </c>
      <c r="G31" s="103">
        <f>SUM(G30)</f>
        <v>30000</v>
      </c>
      <c r="H31" s="103">
        <f>SUM(H30)</f>
        <v>25000</v>
      </c>
      <c r="I31" s="171">
        <f>SUM(I30)</f>
        <v>27510</v>
      </c>
      <c r="J31" s="104"/>
      <c r="K31" s="105">
        <f>SUM(K30)</f>
        <v>26000</v>
      </c>
      <c r="L31" s="201">
        <f>SUM(L30)</f>
        <v>0</v>
      </c>
      <c r="M31" s="189">
        <f>SUM(M30)</f>
        <v>0</v>
      </c>
      <c r="N31" s="195">
        <f>SUM(N30)</f>
        <v>0</v>
      </c>
    </row>
    <row r="32" spans="1:14" ht="12.75">
      <c r="A32" s="71" t="s">
        <v>70</v>
      </c>
      <c r="B32" s="72"/>
      <c r="C32" s="72"/>
      <c r="D32" s="72"/>
      <c r="E32" s="54"/>
      <c r="F32" s="102">
        <f>F31+F29+F27+F25+F21+F17+F12+F7</f>
        <v>1754330</v>
      </c>
      <c r="G32" s="112">
        <f>G31+G29+G27+G25+G21+G17+G12+G7</f>
        <v>2025119</v>
      </c>
      <c r="H32" s="112">
        <f>H31+H29+H27+H25+H21+H17+H12+H7</f>
        <v>1909120</v>
      </c>
      <c r="I32" s="171">
        <f>I31+I29+I27+I25+I21+I17+I12+I7</f>
        <v>1970121</v>
      </c>
      <c r="J32" s="109"/>
      <c r="K32" s="102">
        <v>1775395</v>
      </c>
      <c r="L32" s="203">
        <f>L31+L29+L27+L25+L21+L17+L12+L7</f>
        <v>2189100</v>
      </c>
      <c r="M32" s="191">
        <f>M31+M29+M27+M25+M21+M17+M12+M7</f>
        <v>2166600</v>
      </c>
      <c r="N32" s="197">
        <f>N31+N29+N27+N25+N21+N17+N12+N7</f>
        <v>2166600</v>
      </c>
    </row>
    <row r="33" spans="5:14" ht="12.75" customHeight="1">
      <c r="E33" s="36"/>
      <c r="M33" s="46"/>
      <c r="N33" s="46"/>
    </row>
    <row r="34" spans="13:14" ht="12.75" customHeight="1">
      <c r="M34" s="46"/>
      <c r="N34" s="46"/>
    </row>
    <row r="35" ht="12.75" customHeight="1">
      <c r="G35" s="314"/>
    </row>
    <row r="37" ht="12.75" customHeight="1">
      <c r="I37" s="59"/>
    </row>
  </sheetData>
  <sheetProtection/>
  <mergeCells count="2">
    <mergeCell ref="A3:E3"/>
    <mergeCell ref="A1:O1"/>
  </mergeCells>
  <printOptions/>
  <pageMargins left="0.4724409448818898" right="0.1968503937007874" top="0.3937007874015748" bottom="0.1968503937007874" header="0.31496062992125984" footer="0.5118110236220472"/>
  <pageSetup fitToHeight="1" fitToWidth="1" horizontalDpi="600" verticalDpi="600" orientation="landscape" paperSize="9" scale="76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49"/>
  <sheetViews>
    <sheetView view="pageLayout" workbookViewId="0" topLeftCell="A1">
      <selection activeCell="A1" sqref="A1:Q142"/>
    </sheetView>
  </sheetViews>
  <sheetFormatPr defaultColWidth="10.28125" defaultRowHeight="12.75" customHeight="1"/>
  <cols>
    <col min="1" max="1" width="5.28125" style="17" customWidth="1"/>
    <col min="2" max="2" width="5.8515625" style="17" customWidth="1"/>
    <col min="3" max="3" width="7.7109375" style="17" customWidth="1"/>
    <col min="4" max="4" width="8.8515625" style="17" customWidth="1"/>
    <col min="5" max="5" width="7.140625" style="17" customWidth="1"/>
    <col min="6" max="6" width="7.00390625" style="17" customWidth="1"/>
    <col min="7" max="7" width="8.28125" style="17" customWidth="1"/>
    <col min="8" max="8" width="33.140625" style="17" customWidth="1"/>
    <col min="9" max="9" width="9.8515625" style="1" hidden="1" customWidth="1"/>
    <col min="10" max="10" width="9.57421875" style="1" hidden="1" customWidth="1"/>
    <col min="11" max="11" width="12.421875" style="1" customWidth="1"/>
    <col min="12" max="12" width="13.140625" style="46" bestFit="1" customWidth="1"/>
    <col min="13" max="13" width="13.140625" style="46" customWidth="1"/>
    <col min="14" max="14" width="13.421875" style="46" customWidth="1"/>
    <col min="15" max="15" width="12.140625" style="46" customWidth="1"/>
    <col min="16" max="16" width="14.7109375" style="46" customWidth="1"/>
    <col min="17" max="17" width="12.421875" style="46" customWidth="1"/>
  </cols>
  <sheetData>
    <row r="1" spans="1:8" ht="12.75">
      <c r="A1" s="365" t="s">
        <v>23</v>
      </c>
      <c r="B1" s="365"/>
      <c r="C1" s="365"/>
      <c r="D1" s="365"/>
      <c r="E1" s="365"/>
      <c r="F1" s="365"/>
      <c r="G1" s="365"/>
      <c r="H1" s="365"/>
    </row>
    <row r="2" spans="1:10" ht="12.75">
      <c r="A2" s="365"/>
      <c r="B2" s="365"/>
      <c r="C2" s="365"/>
      <c r="D2" s="365"/>
      <c r="E2" s="365"/>
      <c r="F2" s="365"/>
      <c r="G2" s="365"/>
      <c r="H2" s="365"/>
      <c r="I2" s="1" t="e">
        <f>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</f>
        <v>#REF!</v>
      </c>
      <c r="J2" s="1" t="e">
        <f>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</f>
        <v>#REF!</v>
      </c>
    </row>
    <row r="3" spans="1:10" ht="12.75">
      <c r="A3" s="367" t="s">
        <v>24</v>
      </c>
      <c r="B3" s="367"/>
      <c r="C3" s="367"/>
      <c r="D3" s="367"/>
      <c r="E3" s="367"/>
      <c r="F3" s="367"/>
      <c r="G3" s="367"/>
      <c r="H3" s="367"/>
      <c r="I3" s="1" t="e">
        <f>#REF!+#REF!+#REF!+#REF!+#REF!+#REF!+#REF!+#REF!</f>
        <v>#REF!</v>
      </c>
      <c r="J3" s="1" t="e">
        <f>#REF!+#REF!+#REF!+#REF!+#REF!+#REF!+#REF!+#REF!</f>
        <v>#REF!</v>
      </c>
    </row>
    <row r="4" spans="1:17" ht="30" customHeight="1">
      <c r="A4" s="361" t="s">
        <v>71</v>
      </c>
      <c r="B4" s="362"/>
      <c r="C4" s="362"/>
      <c r="D4" s="362"/>
      <c r="E4" s="362"/>
      <c r="F4" s="362"/>
      <c r="G4" s="362"/>
      <c r="H4" s="362"/>
      <c r="I4" s="80"/>
      <c r="J4" s="80"/>
      <c r="K4" s="80" t="s">
        <v>222</v>
      </c>
      <c r="L4" s="212" t="s">
        <v>222</v>
      </c>
      <c r="M4" s="212" t="s">
        <v>144</v>
      </c>
      <c r="N4" s="213" t="s">
        <v>324</v>
      </c>
      <c r="O4" s="212" t="s">
        <v>144</v>
      </c>
      <c r="P4" s="214" t="s">
        <v>144</v>
      </c>
      <c r="Q4" s="214" t="s">
        <v>144</v>
      </c>
    </row>
    <row r="5" spans="1:17" ht="39.75" customHeight="1">
      <c r="A5" s="155" t="s">
        <v>309</v>
      </c>
      <c r="B5" s="155" t="s">
        <v>26</v>
      </c>
      <c r="C5" s="155" t="s">
        <v>72</v>
      </c>
      <c r="D5" s="155" t="s">
        <v>73</v>
      </c>
      <c r="E5" s="155" t="s">
        <v>74</v>
      </c>
      <c r="F5" s="155" t="s">
        <v>308</v>
      </c>
      <c r="G5" s="155" t="s">
        <v>27</v>
      </c>
      <c r="H5" s="156" t="s">
        <v>29</v>
      </c>
      <c r="I5" s="80"/>
      <c r="J5" s="80"/>
      <c r="K5" s="81">
        <v>2017</v>
      </c>
      <c r="L5" s="245">
        <v>2018</v>
      </c>
      <c r="M5" s="302">
        <v>2019</v>
      </c>
      <c r="N5" s="247">
        <v>2019</v>
      </c>
      <c r="O5" s="246">
        <v>2020</v>
      </c>
      <c r="P5" s="217">
        <v>2021</v>
      </c>
      <c r="Q5" s="222">
        <v>2022</v>
      </c>
    </row>
    <row r="6" spans="1:17" ht="12.75">
      <c r="A6" s="25" t="s">
        <v>31</v>
      </c>
      <c r="B6" s="25" t="s">
        <v>32</v>
      </c>
      <c r="C6" s="25" t="s">
        <v>33</v>
      </c>
      <c r="D6" s="25" t="s">
        <v>34</v>
      </c>
      <c r="E6" s="25" t="s">
        <v>76</v>
      </c>
      <c r="F6" s="25" t="s">
        <v>77</v>
      </c>
      <c r="G6" s="25" t="s">
        <v>78</v>
      </c>
      <c r="H6" s="57" t="s">
        <v>80</v>
      </c>
      <c r="I6" s="139"/>
      <c r="J6" s="139"/>
      <c r="K6" s="139"/>
      <c r="L6" s="107"/>
      <c r="M6" s="107"/>
      <c r="N6" s="107"/>
      <c r="O6" s="227"/>
      <c r="P6" s="218"/>
      <c r="Q6" s="223"/>
    </row>
    <row r="7" spans="1:17" ht="12.75">
      <c r="A7" s="64"/>
      <c r="B7" s="64"/>
      <c r="C7" s="64"/>
      <c r="D7" s="64"/>
      <c r="E7" s="64"/>
      <c r="F7" s="64"/>
      <c r="G7" s="64"/>
      <c r="H7" s="209" t="s">
        <v>275</v>
      </c>
      <c r="I7" s="118"/>
      <c r="J7" s="118"/>
      <c r="K7" s="119"/>
      <c r="L7" s="120"/>
      <c r="M7" s="120"/>
      <c r="N7" s="120"/>
      <c r="O7" s="237"/>
      <c r="P7" s="219"/>
      <c r="Q7" s="224"/>
    </row>
    <row r="8" spans="1:17" ht="33.75">
      <c r="A8" s="38" t="s">
        <v>82</v>
      </c>
      <c r="B8" s="38" t="s">
        <v>40</v>
      </c>
      <c r="C8" s="38" t="s">
        <v>83</v>
      </c>
      <c r="D8" s="38" t="s">
        <v>81</v>
      </c>
      <c r="E8" s="38" t="s">
        <v>81</v>
      </c>
      <c r="F8" s="38" t="s">
        <v>84</v>
      </c>
      <c r="G8" s="38" t="s">
        <v>85</v>
      </c>
      <c r="H8" s="182" t="s">
        <v>148</v>
      </c>
      <c r="I8" s="109"/>
      <c r="J8" s="109"/>
      <c r="K8" s="113">
        <v>136786</v>
      </c>
      <c r="L8" s="107">
        <v>178551</v>
      </c>
      <c r="M8" s="107">
        <v>158354</v>
      </c>
      <c r="N8" s="107">
        <v>158354</v>
      </c>
      <c r="O8" s="227">
        <v>161412</v>
      </c>
      <c r="P8" s="218">
        <v>188612</v>
      </c>
      <c r="Q8" s="223">
        <v>188612</v>
      </c>
    </row>
    <row r="9" spans="1:17" ht="12.75">
      <c r="A9" s="38"/>
      <c r="B9" s="38"/>
      <c r="C9" s="38"/>
      <c r="D9" s="38"/>
      <c r="E9" s="38"/>
      <c r="F9" s="38"/>
      <c r="G9" s="38" t="s">
        <v>277</v>
      </c>
      <c r="H9" s="38" t="s">
        <v>278</v>
      </c>
      <c r="I9" s="109"/>
      <c r="J9" s="109"/>
      <c r="K9" s="113">
        <v>0</v>
      </c>
      <c r="L9" s="107">
        <v>0</v>
      </c>
      <c r="M9" s="107">
        <v>30678</v>
      </c>
      <c r="N9" s="107">
        <v>30678</v>
      </c>
      <c r="O9" s="227">
        <v>30678</v>
      </c>
      <c r="P9" s="218">
        <v>33691</v>
      </c>
      <c r="Q9" s="223">
        <v>33691</v>
      </c>
    </row>
    <row r="10" spans="1:17" ht="12.75">
      <c r="A10" s="38" t="s">
        <v>82</v>
      </c>
      <c r="B10" s="38" t="s">
        <v>40</v>
      </c>
      <c r="C10" s="38" t="s">
        <v>83</v>
      </c>
      <c r="D10" s="38" t="s">
        <v>81</v>
      </c>
      <c r="E10" s="38" t="s">
        <v>81</v>
      </c>
      <c r="F10" s="38" t="s">
        <v>84</v>
      </c>
      <c r="G10" s="38" t="s">
        <v>97</v>
      </c>
      <c r="H10" s="38" t="s">
        <v>98</v>
      </c>
      <c r="I10" s="109"/>
      <c r="J10" s="109"/>
      <c r="K10" s="113">
        <v>0</v>
      </c>
      <c r="L10" s="107">
        <v>0</v>
      </c>
      <c r="M10" s="107">
        <v>968</v>
      </c>
      <c r="N10" s="107">
        <v>12000</v>
      </c>
      <c r="O10" s="227">
        <v>3983</v>
      </c>
      <c r="P10" s="218">
        <v>10000</v>
      </c>
      <c r="Q10" s="223">
        <v>10000</v>
      </c>
    </row>
    <row r="11" spans="1:17" ht="22.5">
      <c r="A11" s="78"/>
      <c r="B11" s="78"/>
      <c r="C11" s="78"/>
      <c r="D11" s="78"/>
      <c r="E11" s="78"/>
      <c r="F11" s="78" t="s">
        <v>240</v>
      </c>
      <c r="G11" s="78"/>
      <c r="H11" s="78" t="s">
        <v>241</v>
      </c>
      <c r="I11" s="104"/>
      <c r="J11" s="104"/>
      <c r="K11" s="114">
        <f aca="true" t="shared" si="0" ref="K11:Q11">SUM(K8:K10)</f>
        <v>136786</v>
      </c>
      <c r="L11" s="102">
        <f t="shared" si="0"/>
        <v>178551</v>
      </c>
      <c r="M11" s="102">
        <f t="shared" si="0"/>
        <v>190000</v>
      </c>
      <c r="N11" s="102">
        <f t="shared" si="0"/>
        <v>201032</v>
      </c>
      <c r="O11" s="228">
        <f t="shared" si="0"/>
        <v>196073</v>
      </c>
      <c r="P11" s="220">
        <f t="shared" si="0"/>
        <v>232303</v>
      </c>
      <c r="Q11" s="225">
        <f t="shared" si="0"/>
        <v>232303</v>
      </c>
    </row>
    <row r="12" spans="1:17" s="77" customFormat="1" ht="12.75">
      <c r="A12" s="38" t="s">
        <v>82</v>
      </c>
      <c r="B12" s="38" t="s">
        <v>40</v>
      </c>
      <c r="C12" s="38" t="s">
        <v>83</v>
      </c>
      <c r="D12" s="38" t="s">
        <v>81</v>
      </c>
      <c r="E12" s="38" t="s">
        <v>81</v>
      </c>
      <c r="F12" s="38" t="s">
        <v>84</v>
      </c>
      <c r="G12" s="182" t="s">
        <v>185</v>
      </c>
      <c r="H12" s="38" t="s">
        <v>294</v>
      </c>
      <c r="I12" s="109"/>
      <c r="J12" s="109"/>
      <c r="K12" s="113">
        <v>83879</v>
      </c>
      <c r="L12" s="107">
        <v>88362</v>
      </c>
      <c r="M12" s="107">
        <v>71575</v>
      </c>
      <c r="N12" s="107">
        <v>71575</v>
      </c>
      <c r="O12" s="227">
        <v>69000</v>
      </c>
      <c r="P12" s="218">
        <v>81770</v>
      </c>
      <c r="Q12" s="223">
        <v>81770</v>
      </c>
    </row>
    <row r="13" spans="1:17" s="77" customFormat="1" ht="22.5">
      <c r="A13" s="38"/>
      <c r="B13" s="38"/>
      <c r="C13" s="38"/>
      <c r="D13" s="38"/>
      <c r="E13" s="38"/>
      <c r="F13" s="38"/>
      <c r="G13" s="38" t="s">
        <v>292</v>
      </c>
      <c r="H13" s="38" t="s">
        <v>293</v>
      </c>
      <c r="I13" s="109"/>
      <c r="J13" s="109"/>
      <c r="K13" s="113">
        <v>0</v>
      </c>
      <c r="L13" s="107">
        <v>0</v>
      </c>
      <c r="M13" s="107">
        <v>4425</v>
      </c>
      <c r="N13" s="107">
        <v>4425</v>
      </c>
      <c r="O13" s="227">
        <v>4900</v>
      </c>
      <c r="P13" s="218">
        <v>4900</v>
      </c>
      <c r="Q13" s="223">
        <v>4900</v>
      </c>
    </row>
    <row r="14" spans="1:20" ht="12.75">
      <c r="A14" s="78"/>
      <c r="B14" s="78"/>
      <c r="C14" s="78"/>
      <c r="D14" s="78"/>
      <c r="E14" s="78"/>
      <c r="F14" s="78" t="s">
        <v>185</v>
      </c>
      <c r="G14" s="78"/>
      <c r="H14" s="78" t="s">
        <v>315</v>
      </c>
      <c r="I14" s="104"/>
      <c r="J14" s="104"/>
      <c r="K14" s="114">
        <f aca="true" t="shared" si="1" ref="K14:Q14">SUM(K12:K13)</f>
        <v>83879</v>
      </c>
      <c r="L14" s="102">
        <f t="shared" si="1"/>
        <v>88362</v>
      </c>
      <c r="M14" s="102">
        <f t="shared" si="1"/>
        <v>76000</v>
      </c>
      <c r="N14" s="102">
        <f t="shared" si="1"/>
        <v>76000</v>
      </c>
      <c r="O14" s="228">
        <f t="shared" si="1"/>
        <v>73900</v>
      </c>
      <c r="P14" s="220">
        <f t="shared" si="1"/>
        <v>86670</v>
      </c>
      <c r="Q14" s="225">
        <f t="shared" si="1"/>
        <v>86670</v>
      </c>
      <c r="T14" s="46"/>
    </row>
    <row r="15" spans="1:17" ht="12.75">
      <c r="A15" s="78"/>
      <c r="B15" s="78" t="s">
        <v>145</v>
      </c>
      <c r="C15" s="78" t="s">
        <v>83</v>
      </c>
      <c r="D15" s="78" t="s">
        <v>81</v>
      </c>
      <c r="E15" s="78" t="s">
        <v>81</v>
      </c>
      <c r="F15" s="78"/>
      <c r="G15" s="38" t="s">
        <v>91</v>
      </c>
      <c r="H15" s="38" t="s">
        <v>269</v>
      </c>
      <c r="I15" s="109"/>
      <c r="J15" s="109"/>
      <c r="K15" s="113">
        <v>41193</v>
      </c>
      <c r="L15" s="107">
        <v>20830</v>
      </c>
      <c r="M15" s="107">
        <v>43000</v>
      </c>
      <c r="N15" s="107">
        <v>0</v>
      </c>
      <c r="O15" s="227">
        <v>0</v>
      </c>
      <c r="P15" s="218">
        <v>0</v>
      </c>
      <c r="Q15" s="223">
        <v>0</v>
      </c>
    </row>
    <row r="16" spans="1:19" ht="12.75">
      <c r="A16" s="38" t="s">
        <v>82</v>
      </c>
      <c r="B16" s="38" t="s">
        <v>40</v>
      </c>
      <c r="C16" s="38" t="s">
        <v>83</v>
      </c>
      <c r="D16" s="38" t="s">
        <v>81</v>
      </c>
      <c r="E16" s="38" t="s">
        <v>81</v>
      </c>
      <c r="F16" s="38" t="s">
        <v>84</v>
      </c>
      <c r="G16" s="38" t="s">
        <v>88</v>
      </c>
      <c r="H16" s="38" t="s">
        <v>89</v>
      </c>
      <c r="I16" s="109"/>
      <c r="J16" s="109"/>
      <c r="K16" s="113">
        <v>62</v>
      </c>
      <c r="L16" s="107">
        <v>306</v>
      </c>
      <c r="M16" s="107">
        <v>200</v>
      </c>
      <c r="N16" s="107">
        <v>400</v>
      </c>
      <c r="O16" s="227">
        <v>400</v>
      </c>
      <c r="P16" s="218">
        <v>400</v>
      </c>
      <c r="Q16" s="223">
        <v>400</v>
      </c>
      <c r="S16" s="46"/>
    </row>
    <row r="17" spans="1:17" ht="12.75">
      <c r="A17" s="38" t="s">
        <v>82</v>
      </c>
      <c r="B17" s="38" t="s">
        <v>40</v>
      </c>
      <c r="C17" s="38" t="s">
        <v>83</v>
      </c>
      <c r="D17" s="38" t="s">
        <v>81</v>
      </c>
      <c r="E17" s="38" t="s">
        <v>81</v>
      </c>
      <c r="F17" s="38" t="s">
        <v>84</v>
      </c>
      <c r="G17" s="38" t="s">
        <v>88</v>
      </c>
      <c r="H17" s="38" t="s">
        <v>99</v>
      </c>
      <c r="I17" s="109"/>
      <c r="J17" s="109"/>
      <c r="K17" s="113">
        <v>447</v>
      </c>
      <c r="L17" s="107">
        <v>1165</v>
      </c>
      <c r="M17" s="107">
        <v>1200</v>
      </c>
      <c r="N17" s="107">
        <v>0</v>
      </c>
      <c r="O17" s="227">
        <v>0</v>
      </c>
      <c r="P17" s="218">
        <v>0</v>
      </c>
      <c r="Q17" s="223">
        <v>0</v>
      </c>
    </row>
    <row r="18" spans="1:17" ht="12.75">
      <c r="A18" s="38" t="s">
        <v>82</v>
      </c>
      <c r="B18" s="38" t="s">
        <v>40</v>
      </c>
      <c r="C18" s="38" t="s">
        <v>83</v>
      </c>
      <c r="D18" s="38" t="s">
        <v>81</v>
      </c>
      <c r="E18" s="38" t="s">
        <v>81</v>
      </c>
      <c r="F18" s="38" t="s">
        <v>84</v>
      </c>
      <c r="G18" s="38" t="s">
        <v>90</v>
      </c>
      <c r="H18" s="38" t="s">
        <v>325</v>
      </c>
      <c r="I18" s="109"/>
      <c r="J18" s="109"/>
      <c r="K18" s="113">
        <v>22831</v>
      </c>
      <c r="L18" s="107">
        <v>15624</v>
      </c>
      <c r="M18" s="107">
        <v>15000</v>
      </c>
      <c r="N18" s="107">
        <v>17000</v>
      </c>
      <c r="O18" s="227">
        <v>18600</v>
      </c>
      <c r="P18" s="218">
        <v>18600</v>
      </c>
      <c r="Q18" s="223">
        <v>18600</v>
      </c>
    </row>
    <row r="19" spans="1:17" ht="12.75">
      <c r="A19" s="38" t="s">
        <v>82</v>
      </c>
      <c r="B19" s="38" t="s">
        <v>40</v>
      </c>
      <c r="C19" s="38" t="s">
        <v>83</v>
      </c>
      <c r="D19" s="38" t="s">
        <v>81</v>
      </c>
      <c r="E19" s="38" t="s">
        <v>81</v>
      </c>
      <c r="F19" s="38" t="s">
        <v>84</v>
      </c>
      <c r="G19" s="38" t="s">
        <v>90</v>
      </c>
      <c r="H19" s="38" t="s">
        <v>326</v>
      </c>
      <c r="I19" s="109"/>
      <c r="J19" s="109"/>
      <c r="K19" s="113">
        <v>1211</v>
      </c>
      <c r="L19" s="107">
        <v>4779</v>
      </c>
      <c r="M19" s="107">
        <v>4000</v>
      </c>
      <c r="N19" s="107">
        <v>4000</v>
      </c>
      <c r="O19" s="227">
        <v>4000</v>
      </c>
      <c r="P19" s="218">
        <v>4000</v>
      </c>
      <c r="Q19" s="223">
        <v>4000</v>
      </c>
    </row>
    <row r="20" spans="1:17" ht="12.75">
      <c r="A20" s="38" t="s">
        <v>82</v>
      </c>
      <c r="B20" s="38" t="s">
        <v>40</v>
      </c>
      <c r="C20" s="38" t="s">
        <v>83</v>
      </c>
      <c r="D20" s="38" t="s">
        <v>81</v>
      </c>
      <c r="E20" s="38" t="s">
        <v>81</v>
      </c>
      <c r="F20" s="38" t="s">
        <v>84</v>
      </c>
      <c r="G20" s="38" t="s">
        <v>90</v>
      </c>
      <c r="H20" s="38" t="s">
        <v>164</v>
      </c>
      <c r="I20" s="109"/>
      <c r="J20" s="109"/>
      <c r="K20" s="113">
        <v>3824</v>
      </c>
      <c r="L20" s="107">
        <v>4495</v>
      </c>
      <c r="M20" s="107">
        <v>12000</v>
      </c>
      <c r="N20" s="107">
        <v>6500</v>
      </c>
      <c r="O20" s="227">
        <v>6500</v>
      </c>
      <c r="P20" s="218">
        <v>6500</v>
      </c>
      <c r="Q20" s="223">
        <v>6500</v>
      </c>
    </row>
    <row r="21" spans="1:17" ht="12.75">
      <c r="A21" s="38" t="s">
        <v>82</v>
      </c>
      <c r="B21" s="38" t="s">
        <v>40</v>
      </c>
      <c r="C21" s="38" t="s">
        <v>83</v>
      </c>
      <c r="D21" s="38" t="s">
        <v>81</v>
      </c>
      <c r="E21" s="38" t="s">
        <v>81</v>
      </c>
      <c r="F21" s="38" t="s">
        <v>84</v>
      </c>
      <c r="G21" s="38" t="s">
        <v>91</v>
      </c>
      <c r="H21" s="38" t="s">
        <v>165</v>
      </c>
      <c r="I21" s="109"/>
      <c r="J21" s="109"/>
      <c r="K21" s="113">
        <v>0</v>
      </c>
      <c r="L21" s="107">
        <v>0</v>
      </c>
      <c r="M21" s="107">
        <v>2000</v>
      </c>
      <c r="N21" s="107">
        <v>2000</v>
      </c>
      <c r="O21" s="227">
        <v>2000</v>
      </c>
      <c r="P21" s="218">
        <v>2000</v>
      </c>
      <c r="Q21" s="223">
        <v>2000</v>
      </c>
    </row>
    <row r="22" spans="1:17" ht="12.75">
      <c r="A22" s="38" t="s">
        <v>82</v>
      </c>
      <c r="B22" s="38" t="s">
        <v>40</v>
      </c>
      <c r="C22" s="38" t="s">
        <v>83</v>
      </c>
      <c r="D22" s="38" t="s">
        <v>81</v>
      </c>
      <c r="E22" s="38" t="s">
        <v>81</v>
      </c>
      <c r="F22" s="38" t="s">
        <v>84</v>
      </c>
      <c r="G22" s="38" t="s">
        <v>91</v>
      </c>
      <c r="H22" s="38" t="s">
        <v>166</v>
      </c>
      <c r="I22" s="109"/>
      <c r="J22" s="109"/>
      <c r="K22" s="113">
        <v>2817</v>
      </c>
      <c r="L22" s="107">
        <v>3000</v>
      </c>
      <c r="M22" s="107">
        <v>0</v>
      </c>
      <c r="N22" s="107">
        <v>700</v>
      </c>
      <c r="O22" s="227">
        <v>0</v>
      </c>
      <c r="P22" s="218">
        <v>0</v>
      </c>
      <c r="Q22" s="223">
        <v>0</v>
      </c>
    </row>
    <row r="23" spans="1:17" ht="12.75">
      <c r="A23" s="38" t="s">
        <v>82</v>
      </c>
      <c r="B23" s="38" t="s">
        <v>40</v>
      </c>
      <c r="C23" s="38" t="s">
        <v>83</v>
      </c>
      <c r="D23" s="38" t="s">
        <v>81</v>
      </c>
      <c r="E23" s="38" t="s">
        <v>81</v>
      </c>
      <c r="F23" s="38" t="s">
        <v>84</v>
      </c>
      <c r="G23" s="38" t="s">
        <v>91</v>
      </c>
      <c r="H23" s="38" t="s">
        <v>167</v>
      </c>
      <c r="I23" s="109"/>
      <c r="J23" s="109"/>
      <c r="K23" s="113">
        <v>6171</v>
      </c>
      <c r="L23" s="107">
        <v>4267</v>
      </c>
      <c r="M23" s="107">
        <v>6000</v>
      </c>
      <c r="N23" s="107">
        <v>5000</v>
      </c>
      <c r="O23" s="227">
        <v>6000</v>
      </c>
      <c r="P23" s="218">
        <v>6000</v>
      </c>
      <c r="Q23" s="223">
        <v>6000</v>
      </c>
    </row>
    <row r="24" spans="1:17" ht="12.75">
      <c r="A24" s="38" t="s">
        <v>82</v>
      </c>
      <c r="B24" s="38" t="s">
        <v>40</v>
      </c>
      <c r="C24" s="38" t="s">
        <v>83</v>
      </c>
      <c r="D24" s="38" t="s">
        <v>81</v>
      </c>
      <c r="E24" s="38" t="s">
        <v>81</v>
      </c>
      <c r="F24" s="38" t="s">
        <v>84</v>
      </c>
      <c r="G24" s="38" t="s">
        <v>91</v>
      </c>
      <c r="H24" s="38" t="s">
        <v>198</v>
      </c>
      <c r="I24" s="109"/>
      <c r="J24" s="109"/>
      <c r="K24" s="113">
        <v>2464</v>
      </c>
      <c r="L24" s="107">
        <v>1839</v>
      </c>
      <c r="M24" s="107">
        <v>1700</v>
      </c>
      <c r="N24" s="107">
        <v>1700</v>
      </c>
      <c r="O24" s="227">
        <v>1700</v>
      </c>
      <c r="P24" s="218">
        <v>1700</v>
      </c>
      <c r="Q24" s="223">
        <v>1700</v>
      </c>
    </row>
    <row r="25" spans="1:17" ht="12.75">
      <c r="A25" s="38" t="s">
        <v>82</v>
      </c>
      <c r="B25" s="38" t="s">
        <v>40</v>
      </c>
      <c r="C25" s="38" t="s">
        <v>83</v>
      </c>
      <c r="D25" s="38" t="s">
        <v>81</v>
      </c>
      <c r="E25" s="38" t="s">
        <v>81</v>
      </c>
      <c r="F25" s="38" t="s">
        <v>84</v>
      </c>
      <c r="G25" s="38" t="s">
        <v>91</v>
      </c>
      <c r="H25" s="38" t="s">
        <v>93</v>
      </c>
      <c r="I25" s="109"/>
      <c r="J25" s="109"/>
      <c r="K25" s="113">
        <v>3078</v>
      </c>
      <c r="L25" s="107">
        <v>3388</v>
      </c>
      <c r="M25" s="107">
        <v>4500</v>
      </c>
      <c r="N25" s="107">
        <v>4500</v>
      </c>
      <c r="O25" s="227">
        <v>4500</v>
      </c>
      <c r="P25" s="218">
        <v>4500</v>
      </c>
      <c r="Q25" s="223">
        <v>4500</v>
      </c>
    </row>
    <row r="26" spans="1:17" ht="12.75">
      <c r="A26" s="38" t="s">
        <v>82</v>
      </c>
      <c r="B26" s="38" t="s">
        <v>40</v>
      </c>
      <c r="C26" s="38" t="s">
        <v>83</v>
      </c>
      <c r="D26" s="38" t="s">
        <v>81</v>
      </c>
      <c r="E26" s="38" t="s">
        <v>81</v>
      </c>
      <c r="F26" s="38" t="s">
        <v>84</v>
      </c>
      <c r="G26" s="38" t="s">
        <v>94</v>
      </c>
      <c r="H26" s="38" t="s">
        <v>195</v>
      </c>
      <c r="I26" s="109"/>
      <c r="J26" s="109"/>
      <c r="K26" s="113">
        <v>3274</v>
      </c>
      <c r="L26" s="107">
        <v>4072</v>
      </c>
      <c r="M26" s="107">
        <v>4500</v>
      </c>
      <c r="N26" s="107">
        <v>4500</v>
      </c>
      <c r="O26" s="227">
        <v>4000</v>
      </c>
      <c r="P26" s="218">
        <v>4000</v>
      </c>
      <c r="Q26" s="223">
        <v>4000</v>
      </c>
    </row>
    <row r="27" spans="1:17" ht="22.5">
      <c r="A27" s="38" t="s">
        <v>82</v>
      </c>
      <c r="B27" s="38" t="s">
        <v>40</v>
      </c>
      <c r="C27" s="38" t="s">
        <v>83</v>
      </c>
      <c r="D27" s="38" t="s">
        <v>81</v>
      </c>
      <c r="E27" s="38" t="s">
        <v>81</v>
      </c>
      <c r="F27" s="38" t="s">
        <v>84</v>
      </c>
      <c r="G27" s="38" t="s">
        <v>94</v>
      </c>
      <c r="H27" s="38" t="s">
        <v>196</v>
      </c>
      <c r="I27" s="109"/>
      <c r="J27" s="109"/>
      <c r="K27" s="113">
        <v>389</v>
      </c>
      <c r="L27" s="107">
        <v>2245</v>
      </c>
      <c r="M27" s="107">
        <v>3000</v>
      </c>
      <c r="N27" s="107">
        <v>3500</v>
      </c>
      <c r="O27" s="227">
        <v>3500</v>
      </c>
      <c r="P27" s="218">
        <v>3500</v>
      </c>
      <c r="Q27" s="223">
        <v>3500</v>
      </c>
    </row>
    <row r="28" spans="1:17" ht="12.75">
      <c r="A28" s="38" t="s">
        <v>82</v>
      </c>
      <c r="B28" s="38" t="s">
        <v>40</v>
      </c>
      <c r="C28" s="38" t="s">
        <v>83</v>
      </c>
      <c r="D28" s="38" t="s">
        <v>81</v>
      </c>
      <c r="E28" s="38" t="s">
        <v>81</v>
      </c>
      <c r="F28" s="38" t="s">
        <v>84</v>
      </c>
      <c r="G28" s="38" t="s">
        <v>94</v>
      </c>
      <c r="H28" s="38" t="s">
        <v>296</v>
      </c>
      <c r="I28" s="109"/>
      <c r="J28" s="109"/>
      <c r="K28" s="113">
        <v>1172</v>
      </c>
      <c r="L28" s="107">
        <v>1426</v>
      </c>
      <c r="M28" s="107">
        <v>2000</v>
      </c>
      <c r="N28" s="107">
        <v>1844</v>
      </c>
      <c r="O28" s="227">
        <v>2000</v>
      </c>
      <c r="P28" s="218">
        <v>2000</v>
      </c>
      <c r="Q28" s="223">
        <v>2000</v>
      </c>
    </row>
    <row r="29" spans="1:17" ht="12.75">
      <c r="A29" s="38" t="s">
        <v>82</v>
      </c>
      <c r="B29" s="38" t="s">
        <v>40</v>
      </c>
      <c r="C29" s="38" t="s">
        <v>83</v>
      </c>
      <c r="D29" s="38" t="s">
        <v>81</v>
      </c>
      <c r="E29" s="38" t="s">
        <v>81</v>
      </c>
      <c r="F29" s="38" t="s">
        <v>84</v>
      </c>
      <c r="G29" s="38" t="s">
        <v>94</v>
      </c>
      <c r="H29" s="38" t="s">
        <v>199</v>
      </c>
      <c r="I29" s="109"/>
      <c r="J29" s="109"/>
      <c r="K29" s="113">
        <v>250</v>
      </c>
      <c r="L29" s="107">
        <v>250</v>
      </c>
      <c r="M29" s="107">
        <v>250</v>
      </c>
      <c r="N29" s="107">
        <v>50</v>
      </c>
      <c r="O29" s="227">
        <v>200</v>
      </c>
      <c r="P29" s="218">
        <v>200</v>
      </c>
      <c r="Q29" s="223">
        <v>200</v>
      </c>
    </row>
    <row r="30" spans="1:17" ht="22.5">
      <c r="A30" s="38" t="s">
        <v>82</v>
      </c>
      <c r="B30" s="38" t="s">
        <v>40</v>
      </c>
      <c r="C30" s="38" t="s">
        <v>83</v>
      </c>
      <c r="D30" s="38" t="s">
        <v>81</v>
      </c>
      <c r="E30" s="38" t="s">
        <v>81</v>
      </c>
      <c r="F30" s="38" t="s">
        <v>84</v>
      </c>
      <c r="G30" s="38" t="s">
        <v>102</v>
      </c>
      <c r="H30" s="38" t="s">
        <v>103</v>
      </c>
      <c r="I30" s="109"/>
      <c r="J30" s="109"/>
      <c r="K30" s="113">
        <v>10655</v>
      </c>
      <c r="L30" s="107">
        <v>1094</v>
      </c>
      <c r="M30" s="107">
        <v>500</v>
      </c>
      <c r="N30" s="107">
        <v>300</v>
      </c>
      <c r="O30" s="227">
        <v>500</v>
      </c>
      <c r="P30" s="218">
        <v>500</v>
      </c>
      <c r="Q30" s="223">
        <v>500</v>
      </c>
    </row>
    <row r="31" spans="1:17" ht="22.5">
      <c r="A31" s="38" t="s">
        <v>82</v>
      </c>
      <c r="B31" s="38" t="s">
        <v>40</v>
      </c>
      <c r="C31" s="38" t="s">
        <v>83</v>
      </c>
      <c r="D31" s="38" t="s">
        <v>81</v>
      </c>
      <c r="E31" s="38" t="s">
        <v>81</v>
      </c>
      <c r="F31" s="38" t="s">
        <v>84</v>
      </c>
      <c r="G31" s="38" t="s">
        <v>102</v>
      </c>
      <c r="H31" s="38" t="s">
        <v>330</v>
      </c>
      <c r="I31" s="109"/>
      <c r="J31" s="109"/>
      <c r="K31" s="113">
        <v>107</v>
      </c>
      <c r="L31" s="97">
        <v>1345</v>
      </c>
      <c r="M31" s="97">
        <v>1500</v>
      </c>
      <c r="N31" s="97">
        <v>1500</v>
      </c>
      <c r="O31" s="235">
        <v>1500</v>
      </c>
      <c r="P31" s="221">
        <v>1500</v>
      </c>
      <c r="Q31" s="226">
        <v>1500</v>
      </c>
    </row>
    <row r="32" spans="1:17" ht="12.75">
      <c r="A32" s="38" t="s">
        <v>82</v>
      </c>
      <c r="B32" s="38" t="s">
        <v>40</v>
      </c>
      <c r="C32" s="38" t="s">
        <v>83</v>
      </c>
      <c r="D32" s="38" t="s">
        <v>81</v>
      </c>
      <c r="E32" s="38" t="s">
        <v>81</v>
      </c>
      <c r="F32" s="38" t="s">
        <v>84</v>
      </c>
      <c r="G32" s="38" t="s">
        <v>102</v>
      </c>
      <c r="H32" s="38" t="s">
        <v>168</v>
      </c>
      <c r="I32" s="109"/>
      <c r="J32" s="109"/>
      <c r="K32" s="113">
        <v>2790</v>
      </c>
      <c r="L32" s="107">
        <v>12079</v>
      </c>
      <c r="M32" s="107">
        <v>2000</v>
      </c>
      <c r="N32" s="107">
        <v>2000</v>
      </c>
      <c r="O32" s="227">
        <v>2000</v>
      </c>
      <c r="P32" s="218">
        <v>2000</v>
      </c>
      <c r="Q32" s="223">
        <v>2000</v>
      </c>
    </row>
    <row r="33" spans="1:17" ht="22.5">
      <c r="A33" s="38" t="s">
        <v>82</v>
      </c>
      <c r="B33" s="38" t="s">
        <v>40</v>
      </c>
      <c r="C33" s="38" t="s">
        <v>83</v>
      </c>
      <c r="D33" s="38" t="s">
        <v>81</v>
      </c>
      <c r="E33" s="38" t="s">
        <v>81</v>
      </c>
      <c r="F33" s="38" t="s">
        <v>84</v>
      </c>
      <c r="G33" s="38" t="s">
        <v>104</v>
      </c>
      <c r="H33" s="38" t="s">
        <v>295</v>
      </c>
      <c r="I33" s="109"/>
      <c r="J33" s="109"/>
      <c r="K33" s="113">
        <v>1590</v>
      </c>
      <c r="L33" s="97">
        <v>500</v>
      </c>
      <c r="M33" s="97">
        <v>500</v>
      </c>
      <c r="N33" s="97">
        <v>244</v>
      </c>
      <c r="O33" s="235">
        <v>300</v>
      </c>
      <c r="P33" s="221">
        <v>300</v>
      </c>
      <c r="Q33" s="226">
        <v>300</v>
      </c>
    </row>
    <row r="34" spans="1:17" ht="22.5">
      <c r="A34" s="38" t="s">
        <v>82</v>
      </c>
      <c r="B34" s="38" t="s">
        <v>40</v>
      </c>
      <c r="C34" s="38" t="s">
        <v>83</v>
      </c>
      <c r="D34" s="38" t="s">
        <v>81</v>
      </c>
      <c r="E34" s="38" t="s">
        <v>81</v>
      </c>
      <c r="F34" s="38" t="s">
        <v>84</v>
      </c>
      <c r="G34" s="38" t="s">
        <v>104</v>
      </c>
      <c r="H34" s="38" t="s">
        <v>169</v>
      </c>
      <c r="I34" s="109"/>
      <c r="J34" s="109"/>
      <c r="K34" s="113">
        <v>4331</v>
      </c>
      <c r="L34" s="107">
        <v>4325</v>
      </c>
      <c r="M34" s="107">
        <v>4000</v>
      </c>
      <c r="N34" s="107">
        <v>4000</v>
      </c>
      <c r="O34" s="227">
        <v>4000</v>
      </c>
      <c r="P34" s="218">
        <v>4000</v>
      </c>
      <c r="Q34" s="231">
        <v>4000</v>
      </c>
    </row>
    <row r="35" spans="1:17" ht="12.75">
      <c r="A35" s="38" t="s">
        <v>82</v>
      </c>
      <c r="B35" s="38" t="s">
        <v>40</v>
      </c>
      <c r="C35" s="38" t="s">
        <v>83</v>
      </c>
      <c r="D35" s="38" t="s">
        <v>81</v>
      </c>
      <c r="E35" s="38" t="s">
        <v>81</v>
      </c>
      <c r="F35" s="38" t="s">
        <v>84</v>
      </c>
      <c r="G35" s="38" t="s">
        <v>95</v>
      </c>
      <c r="H35" s="182" t="s">
        <v>147</v>
      </c>
      <c r="I35" s="109"/>
      <c r="J35" s="109"/>
      <c r="K35" s="113">
        <v>720</v>
      </c>
      <c r="L35" s="107">
        <v>1878</v>
      </c>
      <c r="M35" s="107">
        <v>1500</v>
      </c>
      <c r="N35" s="107">
        <v>2500</v>
      </c>
      <c r="O35" s="227">
        <v>2500</v>
      </c>
      <c r="P35" s="218">
        <v>2500</v>
      </c>
      <c r="Q35" s="231">
        <v>2500</v>
      </c>
    </row>
    <row r="36" spans="1:17" ht="12.75">
      <c r="A36" s="38" t="s">
        <v>82</v>
      </c>
      <c r="B36" s="38" t="s">
        <v>40</v>
      </c>
      <c r="C36" s="38" t="s">
        <v>83</v>
      </c>
      <c r="D36" s="38" t="s">
        <v>81</v>
      </c>
      <c r="E36" s="38" t="s">
        <v>81</v>
      </c>
      <c r="F36" s="38" t="s">
        <v>84</v>
      </c>
      <c r="G36" s="38" t="s">
        <v>95</v>
      </c>
      <c r="H36" s="38" t="s">
        <v>105</v>
      </c>
      <c r="I36" s="109"/>
      <c r="J36" s="109"/>
      <c r="K36" s="113">
        <v>1010</v>
      </c>
      <c r="L36" s="107">
        <v>2250</v>
      </c>
      <c r="M36" s="107">
        <v>1500</v>
      </c>
      <c r="N36" s="107">
        <v>5500</v>
      </c>
      <c r="O36" s="227">
        <v>5500</v>
      </c>
      <c r="P36" s="218">
        <v>5500</v>
      </c>
      <c r="Q36" s="231">
        <v>5500</v>
      </c>
    </row>
    <row r="37" spans="1:17" ht="22.5">
      <c r="A37" s="38" t="s">
        <v>82</v>
      </c>
      <c r="B37" s="38" t="s">
        <v>40</v>
      </c>
      <c r="C37" s="38" t="s">
        <v>83</v>
      </c>
      <c r="D37" s="38" t="s">
        <v>81</v>
      </c>
      <c r="E37" s="38" t="s">
        <v>81</v>
      </c>
      <c r="F37" s="38" t="s">
        <v>84</v>
      </c>
      <c r="G37" s="38" t="s">
        <v>95</v>
      </c>
      <c r="H37" s="38" t="s">
        <v>297</v>
      </c>
      <c r="I37" s="109"/>
      <c r="J37" s="109"/>
      <c r="K37" s="113">
        <v>4850</v>
      </c>
      <c r="L37" s="107">
        <v>1525</v>
      </c>
      <c r="M37" s="107">
        <v>2500</v>
      </c>
      <c r="N37" s="107">
        <v>6500</v>
      </c>
      <c r="O37" s="227">
        <v>6500</v>
      </c>
      <c r="P37" s="218">
        <v>6500</v>
      </c>
      <c r="Q37" s="231">
        <v>6500</v>
      </c>
    </row>
    <row r="38" spans="1:17" ht="12.75">
      <c r="A38" s="38" t="s">
        <v>82</v>
      </c>
      <c r="B38" s="38" t="s">
        <v>40</v>
      </c>
      <c r="C38" s="38" t="s">
        <v>83</v>
      </c>
      <c r="D38" s="38" t="s">
        <v>81</v>
      </c>
      <c r="E38" s="38" t="s">
        <v>81</v>
      </c>
      <c r="F38" s="38" t="s">
        <v>84</v>
      </c>
      <c r="G38" s="38" t="s">
        <v>95</v>
      </c>
      <c r="H38" s="38" t="s">
        <v>298</v>
      </c>
      <c r="I38" s="109"/>
      <c r="J38" s="109"/>
      <c r="K38" s="113">
        <v>4330</v>
      </c>
      <c r="L38" s="107">
        <v>2262</v>
      </c>
      <c r="M38" s="107">
        <v>2500</v>
      </c>
      <c r="N38" s="107">
        <v>2000</v>
      </c>
      <c r="O38" s="227">
        <v>2500</v>
      </c>
      <c r="P38" s="218">
        <v>2500</v>
      </c>
      <c r="Q38" s="231">
        <v>2500</v>
      </c>
    </row>
    <row r="39" spans="1:17" ht="12.75">
      <c r="A39" s="38" t="s">
        <v>82</v>
      </c>
      <c r="B39" s="38" t="s">
        <v>40</v>
      </c>
      <c r="C39" s="38" t="s">
        <v>83</v>
      </c>
      <c r="D39" s="38" t="s">
        <v>81</v>
      </c>
      <c r="E39" s="38" t="s">
        <v>81</v>
      </c>
      <c r="F39" s="38" t="s">
        <v>84</v>
      </c>
      <c r="G39" s="38" t="s">
        <v>95</v>
      </c>
      <c r="H39" s="182" t="s">
        <v>212</v>
      </c>
      <c r="I39" s="109"/>
      <c r="J39" s="109"/>
      <c r="K39" s="113">
        <v>8728</v>
      </c>
      <c r="L39" s="107">
        <v>21798</v>
      </c>
      <c r="M39" s="107">
        <v>2000</v>
      </c>
      <c r="N39" s="107">
        <v>8474</v>
      </c>
      <c r="O39" s="227">
        <v>22000</v>
      </c>
      <c r="P39" s="218">
        <v>22000</v>
      </c>
      <c r="Q39" s="231">
        <v>22000</v>
      </c>
    </row>
    <row r="40" spans="1:17" ht="12.75">
      <c r="A40" s="38" t="s">
        <v>82</v>
      </c>
      <c r="B40" s="38" t="s">
        <v>40</v>
      </c>
      <c r="C40" s="38" t="s">
        <v>83</v>
      </c>
      <c r="D40" s="38" t="s">
        <v>81</v>
      </c>
      <c r="E40" s="38" t="s">
        <v>81</v>
      </c>
      <c r="F40" s="38" t="s">
        <v>84</v>
      </c>
      <c r="G40" s="38" t="s">
        <v>95</v>
      </c>
      <c r="H40" s="38" t="s">
        <v>352</v>
      </c>
      <c r="I40" s="109"/>
      <c r="J40" s="109"/>
      <c r="K40" s="113">
        <v>3351</v>
      </c>
      <c r="L40" s="107">
        <v>3666</v>
      </c>
      <c r="M40" s="107">
        <v>4500</v>
      </c>
      <c r="N40" s="107">
        <v>2500</v>
      </c>
      <c r="O40" s="227">
        <v>1000</v>
      </c>
      <c r="P40" s="218">
        <v>1000</v>
      </c>
      <c r="Q40" s="231">
        <v>1000</v>
      </c>
    </row>
    <row r="41" spans="1:17" ht="12.75">
      <c r="A41" s="38" t="s">
        <v>82</v>
      </c>
      <c r="B41" s="38" t="s">
        <v>40</v>
      </c>
      <c r="C41" s="38" t="s">
        <v>83</v>
      </c>
      <c r="D41" s="38" t="s">
        <v>81</v>
      </c>
      <c r="E41" s="38" t="s">
        <v>81</v>
      </c>
      <c r="F41" s="38" t="s">
        <v>84</v>
      </c>
      <c r="G41" s="38" t="s">
        <v>95</v>
      </c>
      <c r="H41" s="38" t="s">
        <v>170</v>
      </c>
      <c r="I41" s="109"/>
      <c r="J41" s="109"/>
      <c r="K41" s="113">
        <v>15000</v>
      </c>
      <c r="L41" s="107">
        <v>16000</v>
      </c>
      <c r="M41" s="107">
        <v>10880</v>
      </c>
      <c r="N41" s="107">
        <v>10880</v>
      </c>
      <c r="O41" s="227">
        <v>10880</v>
      </c>
      <c r="P41" s="218">
        <v>10880</v>
      </c>
      <c r="Q41" s="231">
        <v>10880</v>
      </c>
    </row>
    <row r="42" spans="1:17" ht="12.75">
      <c r="A42" s="38" t="s">
        <v>82</v>
      </c>
      <c r="B42" s="38" t="s">
        <v>40</v>
      </c>
      <c r="C42" s="38" t="s">
        <v>83</v>
      </c>
      <c r="D42" s="38" t="s">
        <v>81</v>
      </c>
      <c r="E42" s="38" t="s">
        <v>81</v>
      </c>
      <c r="F42" s="38" t="s">
        <v>84</v>
      </c>
      <c r="G42" s="38" t="s">
        <v>95</v>
      </c>
      <c r="H42" s="38" t="s">
        <v>299</v>
      </c>
      <c r="I42" s="109"/>
      <c r="J42" s="109"/>
      <c r="K42" s="113">
        <v>1995</v>
      </c>
      <c r="L42" s="107">
        <v>3983</v>
      </c>
      <c r="M42" s="107">
        <v>4000</v>
      </c>
      <c r="N42" s="107">
        <v>4300</v>
      </c>
      <c r="O42" s="227">
        <v>4300</v>
      </c>
      <c r="P42" s="218">
        <v>4300</v>
      </c>
      <c r="Q42" s="231">
        <v>4300</v>
      </c>
    </row>
    <row r="43" spans="1:17" ht="12.75">
      <c r="A43" s="38" t="s">
        <v>82</v>
      </c>
      <c r="B43" s="38" t="s">
        <v>40</v>
      </c>
      <c r="C43" s="38" t="s">
        <v>83</v>
      </c>
      <c r="D43" s="38" t="s">
        <v>81</v>
      </c>
      <c r="E43" s="38" t="s">
        <v>81</v>
      </c>
      <c r="F43" s="38" t="s">
        <v>84</v>
      </c>
      <c r="G43" s="38" t="s">
        <v>95</v>
      </c>
      <c r="H43" s="38" t="s">
        <v>106</v>
      </c>
      <c r="I43" s="109"/>
      <c r="J43" s="109"/>
      <c r="K43" s="113">
        <v>2571</v>
      </c>
      <c r="L43" s="107">
        <v>2178</v>
      </c>
      <c r="M43" s="107">
        <v>1900</v>
      </c>
      <c r="N43" s="107">
        <v>3500</v>
      </c>
      <c r="O43" s="227">
        <v>3500</v>
      </c>
      <c r="P43" s="218">
        <v>3500</v>
      </c>
      <c r="Q43" s="231">
        <v>3500</v>
      </c>
    </row>
    <row r="44" spans="1:17" ht="12.75">
      <c r="A44" s="38" t="s">
        <v>82</v>
      </c>
      <c r="B44" s="38" t="s">
        <v>40</v>
      </c>
      <c r="C44" s="38" t="s">
        <v>83</v>
      </c>
      <c r="D44" s="38" t="s">
        <v>81</v>
      </c>
      <c r="E44" s="38" t="s">
        <v>81</v>
      </c>
      <c r="F44" s="38" t="s">
        <v>84</v>
      </c>
      <c r="G44" s="38" t="s">
        <v>95</v>
      </c>
      <c r="H44" s="38" t="s">
        <v>171</v>
      </c>
      <c r="I44" s="109"/>
      <c r="J44" s="109"/>
      <c r="K44" s="113">
        <v>1786</v>
      </c>
      <c r="L44" s="107">
        <v>4638</v>
      </c>
      <c r="M44" s="107">
        <v>6820</v>
      </c>
      <c r="N44" s="107">
        <v>6820</v>
      </c>
      <c r="O44" s="227">
        <v>9600</v>
      </c>
      <c r="P44" s="218">
        <v>9600</v>
      </c>
      <c r="Q44" s="231">
        <v>9600</v>
      </c>
    </row>
    <row r="45" spans="1:17" ht="22.5">
      <c r="A45" s="38" t="s">
        <v>82</v>
      </c>
      <c r="B45" s="38" t="s">
        <v>40</v>
      </c>
      <c r="C45" s="38" t="s">
        <v>83</v>
      </c>
      <c r="D45" s="38" t="s">
        <v>81</v>
      </c>
      <c r="E45" s="38" t="s">
        <v>81</v>
      </c>
      <c r="F45" s="38" t="s">
        <v>84</v>
      </c>
      <c r="G45" s="38" t="s">
        <v>95</v>
      </c>
      <c r="H45" s="38" t="s">
        <v>327</v>
      </c>
      <c r="I45" s="109"/>
      <c r="J45" s="109"/>
      <c r="K45" s="113">
        <v>1473</v>
      </c>
      <c r="L45" s="107">
        <v>2122</v>
      </c>
      <c r="M45" s="107">
        <v>7500</v>
      </c>
      <c r="N45" s="107">
        <v>4500</v>
      </c>
      <c r="O45" s="227">
        <v>6500</v>
      </c>
      <c r="P45" s="218">
        <v>6500</v>
      </c>
      <c r="Q45" s="231">
        <v>6500</v>
      </c>
    </row>
    <row r="46" spans="1:17" ht="12.75">
      <c r="A46" s="78"/>
      <c r="B46" s="78"/>
      <c r="C46" s="78"/>
      <c r="D46" s="78"/>
      <c r="E46" s="78"/>
      <c r="F46" s="78" t="s">
        <v>242</v>
      </c>
      <c r="G46" s="78"/>
      <c r="H46" s="78" t="s">
        <v>243</v>
      </c>
      <c r="I46" s="104"/>
      <c r="J46" s="104"/>
      <c r="K46" s="114">
        <f aca="true" t="shared" si="2" ref="K46:Q46">SUM(K15:K45)</f>
        <v>154470</v>
      </c>
      <c r="L46" s="102">
        <f t="shared" si="2"/>
        <v>149329</v>
      </c>
      <c r="M46" s="102">
        <f t="shared" si="2"/>
        <v>153450</v>
      </c>
      <c r="N46" s="102">
        <f t="shared" si="2"/>
        <v>117212</v>
      </c>
      <c r="O46" s="228">
        <f t="shared" si="2"/>
        <v>136480</v>
      </c>
      <c r="P46" s="220">
        <f t="shared" si="2"/>
        <v>136480</v>
      </c>
      <c r="Q46" s="232">
        <f t="shared" si="2"/>
        <v>136480</v>
      </c>
    </row>
    <row r="47" spans="1:17" ht="22.5">
      <c r="A47" s="38" t="s">
        <v>82</v>
      </c>
      <c r="B47" s="38" t="s">
        <v>145</v>
      </c>
      <c r="C47" s="38" t="s">
        <v>83</v>
      </c>
      <c r="D47" s="38" t="s">
        <v>81</v>
      </c>
      <c r="E47" s="38" t="s">
        <v>81</v>
      </c>
      <c r="F47" s="38" t="s">
        <v>84</v>
      </c>
      <c r="G47" s="38" t="s">
        <v>107</v>
      </c>
      <c r="H47" s="182" t="s">
        <v>206</v>
      </c>
      <c r="I47" s="109"/>
      <c r="J47" s="109"/>
      <c r="K47" s="113">
        <v>2463</v>
      </c>
      <c r="L47" s="107">
        <v>4002</v>
      </c>
      <c r="M47" s="107">
        <v>6000</v>
      </c>
      <c r="N47" s="107">
        <v>4002</v>
      </c>
      <c r="O47" s="227">
        <v>5000</v>
      </c>
      <c r="P47" s="218">
        <v>5000</v>
      </c>
      <c r="Q47" s="231">
        <v>5000</v>
      </c>
    </row>
    <row r="48" spans="1:17" ht="12.75">
      <c r="A48" s="38" t="s">
        <v>82</v>
      </c>
      <c r="B48" s="38" t="s">
        <v>40</v>
      </c>
      <c r="C48" s="38" t="s">
        <v>83</v>
      </c>
      <c r="D48" s="38" t="s">
        <v>81</v>
      </c>
      <c r="E48" s="38" t="s">
        <v>81</v>
      </c>
      <c r="F48" s="38" t="s">
        <v>84</v>
      </c>
      <c r="G48" s="38" t="s">
        <v>107</v>
      </c>
      <c r="H48" s="38" t="s">
        <v>279</v>
      </c>
      <c r="I48" s="109"/>
      <c r="J48" s="109"/>
      <c r="K48" s="113">
        <v>1529</v>
      </c>
      <c r="L48" s="107">
        <v>300</v>
      </c>
      <c r="M48" s="107">
        <v>1500</v>
      </c>
      <c r="N48" s="107">
        <v>1100</v>
      </c>
      <c r="O48" s="227">
        <v>2000</v>
      </c>
      <c r="P48" s="218">
        <v>2000</v>
      </c>
      <c r="Q48" s="231">
        <v>2000</v>
      </c>
    </row>
    <row r="49" spans="1:17" ht="12.75">
      <c r="A49" s="38" t="s">
        <v>82</v>
      </c>
      <c r="B49" s="38" t="s">
        <v>40</v>
      </c>
      <c r="C49" s="38" t="s">
        <v>83</v>
      </c>
      <c r="D49" s="38" t="s">
        <v>81</v>
      </c>
      <c r="E49" s="38" t="s">
        <v>81</v>
      </c>
      <c r="F49" s="38" t="s">
        <v>84</v>
      </c>
      <c r="G49" s="38" t="s">
        <v>108</v>
      </c>
      <c r="H49" s="38" t="s">
        <v>109</v>
      </c>
      <c r="I49" s="109"/>
      <c r="J49" s="109"/>
      <c r="K49" s="113">
        <v>1100</v>
      </c>
      <c r="L49" s="107">
        <v>2267</v>
      </c>
      <c r="M49" s="107">
        <v>2000</v>
      </c>
      <c r="N49" s="107">
        <v>2000</v>
      </c>
      <c r="O49" s="227">
        <v>2000</v>
      </c>
      <c r="P49" s="218">
        <v>2000</v>
      </c>
      <c r="Q49" s="231">
        <v>2000</v>
      </c>
    </row>
    <row r="50" spans="1:17" ht="12.75">
      <c r="A50" s="38"/>
      <c r="B50" s="38" t="s">
        <v>145</v>
      </c>
      <c r="C50" s="38" t="s">
        <v>83</v>
      </c>
      <c r="D50" s="38" t="s">
        <v>81</v>
      </c>
      <c r="E50" s="38" t="s">
        <v>81</v>
      </c>
      <c r="F50" s="38"/>
      <c r="G50" s="38" t="s">
        <v>108</v>
      </c>
      <c r="H50" s="38" t="s">
        <v>302</v>
      </c>
      <c r="I50" s="109"/>
      <c r="J50" s="109"/>
      <c r="K50" s="113">
        <v>0</v>
      </c>
      <c r="L50" s="107">
        <v>0</v>
      </c>
      <c r="M50" s="107">
        <v>2000</v>
      </c>
      <c r="N50" s="107">
        <v>2000</v>
      </c>
      <c r="O50" s="227">
        <v>0</v>
      </c>
      <c r="P50" s="218">
        <v>0</v>
      </c>
      <c r="Q50" s="231">
        <v>0</v>
      </c>
    </row>
    <row r="51" spans="1:17" ht="12.75">
      <c r="A51" s="38"/>
      <c r="B51" s="38" t="s">
        <v>145</v>
      </c>
      <c r="C51" s="38" t="s">
        <v>83</v>
      </c>
      <c r="D51" s="38" t="s">
        <v>81</v>
      </c>
      <c r="E51" s="38" t="s">
        <v>81</v>
      </c>
      <c r="F51" s="38"/>
      <c r="G51" s="38" t="s">
        <v>110</v>
      </c>
      <c r="H51" s="38" t="s">
        <v>211</v>
      </c>
      <c r="I51" s="109"/>
      <c r="J51" s="109"/>
      <c r="K51" s="113">
        <v>67944</v>
      </c>
      <c r="L51" s="107">
        <v>124940</v>
      </c>
      <c r="M51" s="107">
        <v>145000</v>
      </c>
      <c r="N51" s="107">
        <v>117500</v>
      </c>
      <c r="O51" s="227">
        <v>184000</v>
      </c>
      <c r="P51" s="218">
        <v>180000</v>
      </c>
      <c r="Q51" s="231">
        <v>180000</v>
      </c>
    </row>
    <row r="52" spans="1:17" s="77" customFormat="1" ht="12.75">
      <c r="A52" s="78"/>
      <c r="B52" s="78"/>
      <c r="C52" s="78"/>
      <c r="D52" s="78"/>
      <c r="E52" s="78"/>
      <c r="F52" s="78" t="s">
        <v>244</v>
      </c>
      <c r="G52" s="78"/>
      <c r="H52" s="78" t="s">
        <v>245</v>
      </c>
      <c r="I52" s="104"/>
      <c r="J52" s="104"/>
      <c r="K52" s="114">
        <f aca="true" t="shared" si="3" ref="K52:Q52">SUM(K47:K51)</f>
        <v>73036</v>
      </c>
      <c r="L52" s="102">
        <f t="shared" si="3"/>
        <v>131509</v>
      </c>
      <c r="M52" s="102">
        <f t="shared" si="3"/>
        <v>156500</v>
      </c>
      <c r="N52" s="102">
        <f t="shared" si="3"/>
        <v>126602</v>
      </c>
      <c r="O52" s="228">
        <f t="shared" si="3"/>
        <v>193000</v>
      </c>
      <c r="P52" s="220">
        <f t="shared" si="3"/>
        <v>189000</v>
      </c>
      <c r="Q52" s="232">
        <f t="shared" si="3"/>
        <v>189000</v>
      </c>
    </row>
    <row r="53" spans="1:17" s="77" customFormat="1" ht="22.5">
      <c r="A53" s="78"/>
      <c r="B53" s="78"/>
      <c r="C53" s="78"/>
      <c r="D53" s="78"/>
      <c r="E53" s="78"/>
      <c r="F53" s="78"/>
      <c r="G53" s="78"/>
      <c r="H53" s="78" t="s">
        <v>347</v>
      </c>
      <c r="I53" s="104"/>
      <c r="J53" s="104"/>
      <c r="K53" s="114"/>
      <c r="L53" s="102"/>
      <c r="M53" s="102"/>
      <c r="N53" s="102"/>
      <c r="O53" s="228"/>
      <c r="P53" s="220"/>
      <c r="Q53" s="232"/>
    </row>
    <row r="54" spans="1:17" ht="12.75">
      <c r="A54" s="38" t="s">
        <v>82</v>
      </c>
      <c r="B54" s="38" t="s">
        <v>40</v>
      </c>
      <c r="C54" s="38" t="s">
        <v>83</v>
      </c>
      <c r="D54" s="38" t="s">
        <v>81</v>
      </c>
      <c r="E54" s="38" t="s">
        <v>35</v>
      </c>
      <c r="F54" s="38" t="s">
        <v>84</v>
      </c>
      <c r="G54" s="38" t="s">
        <v>95</v>
      </c>
      <c r="H54" s="38" t="s">
        <v>172</v>
      </c>
      <c r="I54" s="109"/>
      <c r="J54" s="109"/>
      <c r="K54" s="113">
        <v>0</v>
      </c>
      <c r="L54" s="107">
        <v>6352</v>
      </c>
      <c r="M54" s="107">
        <v>3600</v>
      </c>
      <c r="N54" s="107">
        <v>3600</v>
      </c>
      <c r="O54" s="227">
        <v>3600</v>
      </c>
      <c r="P54" s="218">
        <v>3600</v>
      </c>
      <c r="Q54" s="231">
        <v>3600</v>
      </c>
    </row>
    <row r="55" spans="1:17" ht="12.75">
      <c r="A55" s="38" t="s">
        <v>82</v>
      </c>
      <c r="B55" s="38" t="s">
        <v>40</v>
      </c>
      <c r="C55" s="38" t="s">
        <v>83</v>
      </c>
      <c r="D55" s="38" t="s">
        <v>81</v>
      </c>
      <c r="E55" s="38" t="s">
        <v>35</v>
      </c>
      <c r="F55" s="38" t="s">
        <v>84</v>
      </c>
      <c r="G55" s="38" t="s">
        <v>95</v>
      </c>
      <c r="H55" s="182" t="s">
        <v>149</v>
      </c>
      <c r="I55" s="109"/>
      <c r="J55" s="109"/>
      <c r="K55" s="113">
        <v>1827</v>
      </c>
      <c r="L55" s="107">
        <v>1667</v>
      </c>
      <c r="M55" s="107">
        <v>1000</v>
      </c>
      <c r="N55" s="107">
        <v>700</v>
      </c>
      <c r="O55" s="227">
        <v>1000</v>
      </c>
      <c r="P55" s="218">
        <v>1000</v>
      </c>
      <c r="Q55" s="231">
        <v>1000</v>
      </c>
    </row>
    <row r="56" spans="1:17" s="77" customFormat="1" ht="12.75">
      <c r="A56" s="78"/>
      <c r="B56" s="78" t="s">
        <v>145</v>
      </c>
      <c r="C56" s="78" t="s">
        <v>83</v>
      </c>
      <c r="D56" s="78" t="s">
        <v>81</v>
      </c>
      <c r="E56" s="78" t="s">
        <v>35</v>
      </c>
      <c r="F56" s="78" t="s">
        <v>242</v>
      </c>
      <c r="G56" s="78"/>
      <c r="H56" s="78" t="s">
        <v>243</v>
      </c>
      <c r="I56" s="104"/>
      <c r="J56" s="104"/>
      <c r="K56" s="114">
        <f aca="true" t="shared" si="4" ref="K56:Q56">SUM(K54:K55)</f>
        <v>1827</v>
      </c>
      <c r="L56" s="102">
        <f t="shared" si="4"/>
        <v>8019</v>
      </c>
      <c r="M56" s="102">
        <f t="shared" si="4"/>
        <v>4600</v>
      </c>
      <c r="N56" s="102">
        <f t="shared" si="4"/>
        <v>4300</v>
      </c>
      <c r="O56" s="228">
        <f t="shared" si="4"/>
        <v>4600</v>
      </c>
      <c r="P56" s="220">
        <f t="shared" si="4"/>
        <v>4600</v>
      </c>
      <c r="Q56" s="232">
        <f t="shared" si="4"/>
        <v>4600</v>
      </c>
    </row>
    <row r="57" spans="1:17" s="77" customFormat="1" ht="12.75">
      <c r="A57" s="78"/>
      <c r="B57" s="38" t="s">
        <v>40</v>
      </c>
      <c r="C57" s="38" t="s">
        <v>83</v>
      </c>
      <c r="D57" s="38" t="s">
        <v>111</v>
      </c>
      <c r="E57" s="38" t="s">
        <v>87</v>
      </c>
      <c r="F57" s="38" t="s">
        <v>84</v>
      </c>
      <c r="G57" s="38" t="s">
        <v>112</v>
      </c>
      <c r="H57" s="38" t="s">
        <v>328</v>
      </c>
      <c r="I57" s="104"/>
      <c r="J57" s="104"/>
      <c r="K57" s="114">
        <v>0</v>
      </c>
      <c r="L57" s="107">
        <v>794</v>
      </c>
      <c r="M57" s="107">
        <v>12000</v>
      </c>
      <c r="N57" s="107">
        <v>12000</v>
      </c>
      <c r="O57" s="227">
        <v>12000</v>
      </c>
      <c r="P57" s="218">
        <v>12000</v>
      </c>
      <c r="Q57" s="231">
        <v>12000</v>
      </c>
    </row>
    <row r="58" spans="1:17" ht="12.75">
      <c r="A58" s="38" t="s">
        <v>82</v>
      </c>
      <c r="B58" s="38" t="s">
        <v>40</v>
      </c>
      <c r="C58" s="38" t="s">
        <v>83</v>
      </c>
      <c r="D58" s="38" t="s">
        <v>111</v>
      </c>
      <c r="E58" s="38" t="s">
        <v>87</v>
      </c>
      <c r="F58" s="38" t="s">
        <v>84</v>
      </c>
      <c r="G58" s="38" t="s">
        <v>112</v>
      </c>
      <c r="H58" s="182" t="s">
        <v>200</v>
      </c>
      <c r="I58" s="109"/>
      <c r="J58" s="109"/>
      <c r="K58" s="113">
        <v>39365</v>
      </c>
      <c r="L58" s="107">
        <v>49855</v>
      </c>
      <c r="M58" s="107">
        <v>35757</v>
      </c>
      <c r="N58" s="107">
        <v>35757</v>
      </c>
      <c r="O58" s="227">
        <v>34500</v>
      </c>
      <c r="P58" s="218">
        <v>34500</v>
      </c>
      <c r="Q58" s="231">
        <v>34500</v>
      </c>
    </row>
    <row r="59" spans="1:17" s="77" customFormat="1" ht="22.5">
      <c r="A59" s="78"/>
      <c r="B59" s="78"/>
      <c r="C59" s="78"/>
      <c r="D59" s="78"/>
      <c r="E59" s="78"/>
      <c r="F59" s="78" t="s">
        <v>224</v>
      </c>
      <c r="G59" s="78"/>
      <c r="H59" s="78" t="s">
        <v>246</v>
      </c>
      <c r="I59" s="104"/>
      <c r="J59" s="104"/>
      <c r="K59" s="115">
        <f aca="true" t="shared" si="5" ref="K59:Q59">SUM(K57:K58)</f>
        <v>39365</v>
      </c>
      <c r="L59" s="116">
        <f t="shared" si="5"/>
        <v>50649</v>
      </c>
      <c r="M59" s="116">
        <f t="shared" si="5"/>
        <v>47757</v>
      </c>
      <c r="N59" s="116">
        <f t="shared" si="5"/>
        <v>47757</v>
      </c>
      <c r="O59" s="229">
        <f t="shared" si="5"/>
        <v>46500</v>
      </c>
      <c r="P59" s="230">
        <f t="shared" si="5"/>
        <v>46500</v>
      </c>
      <c r="Q59" s="233">
        <f t="shared" si="5"/>
        <v>46500</v>
      </c>
    </row>
    <row r="60" spans="1:17" s="77" customFormat="1" ht="12.75">
      <c r="A60" s="78"/>
      <c r="B60" s="78"/>
      <c r="C60" s="78"/>
      <c r="D60" s="78"/>
      <c r="E60" s="78"/>
      <c r="F60" s="78"/>
      <c r="G60" s="78"/>
      <c r="H60" s="78" t="s">
        <v>348</v>
      </c>
      <c r="I60" s="104"/>
      <c r="J60" s="104"/>
      <c r="K60" s="115"/>
      <c r="L60" s="116"/>
      <c r="M60" s="116"/>
      <c r="N60" s="116"/>
      <c r="O60" s="229"/>
      <c r="P60" s="230"/>
      <c r="Q60" s="233"/>
    </row>
    <row r="61" spans="1:17" s="77" customFormat="1" ht="12.75">
      <c r="A61" s="78"/>
      <c r="B61" s="78"/>
      <c r="C61" s="78"/>
      <c r="D61" s="78"/>
      <c r="E61" s="78"/>
      <c r="F61" s="78" t="s">
        <v>85</v>
      </c>
      <c r="G61" s="78"/>
      <c r="H61" s="38" t="s">
        <v>349</v>
      </c>
      <c r="I61" s="104"/>
      <c r="J61" s="104"/>
      <c r="K61" s="117">
        <v>0</v>
      </c>
      <c r="L61" s="117">
        <v>0</v>
      </c>
      <c r="M61" s="117">
        <v>0</v>
      </c>
      <c r="N61" s="117">
        <v>0</v>
      </c>
      <c r="O61" s="235">
        <v>15600</v>
      </c>
      <c r="P61" s="221">
        <v>15600</v>
      </c>
      <c r="Q61" s="238">
        <v>15600</v>
      </c>
    </row>
    <row r="62" spans="1:17" s="77" customFormat="1" ht="12.75">
      <c r="A62" s="78"/>
      <c r="B62" s="78"/>
      <c r="C62" s="78"/>
      <c r="D62" s="78"/>
      <c r="E62" s="78"/>
      <c r="F62" s="78" t="s">
        <v>185</v>
      </c>
      <c r="G62" s="78"/>
      <c r="H62" s="38" t="s">
        <v>350</v>
      </c>
      <c r="I62" s="104"/>
      <c r="J62" s="104"/>
      <c r="K62" s="117">
        <v>0</v>
      </c>
      <c r="L62" s="117">
        <v>0</v>
      </c>
      <c r="M62" s="117">
        <v>0</v>
      </c>
      <c r="N62" s="117">
        <v>0</v>
      </c>
      <c r="O62" s="235">
        <v>5500</v>
      </c>
      <c r="P62" s="221">
        <v>5500</v>
      </c>
      <c r="Q62" s="238">
        <v>5500</v>
      </c>
    </row>
    <row r="63" spans="1:17" s="77" customFormat="1" ht="12.75">
      <c r="A63" s="78"/>
      <c r="B63" s="78"/>
      <c r="C63" s="78"/>
      <c r="D63" s="78"/>
      <c r="E63" s="78"/>
      <c r="F63" s="78" t="s">
        <v>91</v>
      </c>
      <c r="G63" s="78"/>
      <c r="H63" s="38" t="s">
        <v>351</v>
      </c>
      <c r="I63" s="104"/>
      <c r="J63" s="104"/>
      <c r="K63" s="117">
        <v>0</v>
      </c>
      <c r="L63" s="117">
        <v>0</v>
      </c>
      <c r="M63" s="117">
        <v>0</v>
      </c>
      <c r="N63" s="117">
        <v>0</v>
      </c>
      <c r="O63" s="235">
        <v>20000</v>
      </c>
      <c r="P63" s="221">
        <v>20000</v>
      </c>
      <c r="Q63" s="238">
        <v>20000</v>
      </c>
    </row>
    <row r="64" spans="1:17" s="77" customFormat="1" ht="12.75">
      <c r="A64" s="78"/>
      <c r="B64" s="78"/>
      <c r="C64" s="78"/>
      <c r="D64" s="78"/>
      <c r="E64" s="78"/>
      <c r="F64" s="78"/>
      <c r="G64" s="78"/>
      <c r="H64" s="78"/>
      <c r="I64" s="104"/>
      <c r="J64" s="104"/>
      <c r="K64" s="115">
        <f aca="true" t="shared" si="6" ref="K64:Q64">SUM(K61:K63)</f>
        <v>0</v>
      </c>
      <c r="L64" s="115">
        <f t="shared" si="6"/>
        <v>0</v>
      </c>
      <c r="M64" s="115">
        <f t="shared" si="6"/>
        <v>0</v>
      </c>
      <c r="N64" s="115">
        <f t="shared" si="6"/>
        <v>0</v>
      </c>
      <c r="O64" s="229">
        <f t="shared" si="6"/>
        <v>41100</v>
      </c>
      <c r="P64" s="230">
        <f t="shared" si="6"/>
        <v>41100</v>
      </c>
      <c r="Q64" s="233">
        <f t="shared" si="6"/>
        <v>41100</v>
      </c>
    </row>
    <row r="65" spans="1:17" s="77" customFormat="1" ht="12.75">
      <c r="A65" s="78"/>
      <c r="B65" s="38"/>
      <c r="C65" s="38"/>
      <c r="D65" s="38"/>
      <c r="E65" s="38"/>
      <c r="F65" s="38"/>
      <c r="G65" s="38"/>
      <c r="H65" s="78" t="s">
        <v>274</v>
      </c>
      <c r="I65" s="109"/>
      <c r="J65" s="109"/>
      <c r="K65" s="113"/>
      <c r="L65" s="107"/>
      <c r="M65" s="107"/>
      <c r="N65" s="107"/>
      <c r="O65" s="227"/>
      <c r="P65" s="220"/>
      <c r="Q65" s="231"/>
    </row>
    <row r="66" spans="1:17" ht="12.75">
      <c r="A66" s="38" t="s">
        <v>82</v>
      </c>
      <c r="B66" s="38" t="s">
        <v>40</v>
      </c>
      <c r="C66" s="38" t="s">
        <v>113</v>
      </c>
      <c r="D66" s="38" t="s">
        <v>35</v>
      </c>
      <c r="E66" s="38" t="s">
        <v>87</v>
      </c>
      <c r="F66" s="38" t="s">
        <v>84</v>
      </c>
      <c r="G66" s="38" t="s">
        <v>90</v>
      </c>
      <c r="H66" s="182" t="s">
        <v>150</v>
      </c>
      <c r="I66" s="109"/>
      <c r="J66" s="109"/>
      <c r="K66" s="113">
        <v>1816</v>
      </c>
      <c r="L66" s="107">
        <v>381</v>
      </c>
      <c r="M66" s="107">
        <v>4000</v>
      </c>
      <c r="N66" s="107">
        <v>2500</v>
      </c>
      <c r="O66" s="227">
        <v>2500</v>
      </c>
      <c r="P66" s="218">
        <v>2500</v>
      </c>
      <c r="Q66" s="231">
        <v>2500</v>
      </c>
    </row>
    <row r="67" spans="1:17" ht="12.75">
      <c r="A67" s="38" t="s">
        <v>82</v>
      </c>
      <c r="B67" s="38" t="s">
        <v>40</v>
      </c>
      <c r="C67" s="38" t="s">
        <v>113</v>
      </c>
      <c r="D67" s="38" t="s">
        <v>35</v>
      </c>
      <c r="E67" s="38" t="s">
        <v>87</v>
      </c>
      <c r="F67" s="38" t="s">
        <v>84</v>
      </c>
      <c r="G67" s="38" t="s">
        <v>90</v>
      </c>
      <c r="H67" s="38" t="s">
        <v>203</v>
      </c>
      <c r="I67" s="109"/>
      <c r="J67" s="109"/>
      <c r="K67" s="113">
        <v>216</v>
      </c>
      <c r="L67" s="107">
        <v>2054</v>
      </c>
      <c r="M67" s="107">
        <v>350</v>
      </c>
      <c r="N67" s="107">
        <v>500</v>
      </c>
      <c r="O67" s="227">
        <v>500</v>
      </c>
      <c r="P67" s="218">
        <v>500</v>
      </c>
      <c r="Q67" s="231">
        <v>500</v>
      </c>
    </row>
    <row r="68" spans="1:17" ht="12.75">
      <c r="A68" s="168" t="s">
        <v>82</v>
      </c>
      <c r="B68" s="168" t="s">
        <v>40</v>
      </c>
      <c r="C68" s="168" t="s">
        <v>113</v>
      </c>
      <c r="D68" s="168" t="s">
        <v>35</v>
      </c>
      <c r="E68" s="168" t="s">
        <v>87</v>
      </c>
      <c r="F68" s="168" t="s">
        <v>84</v>
      </c>
      <c r="G68" s="168" t="s">
        <v>91</v>
      </c>
      <c r="H68" s="168" t="s">
        <v>202</v>
      </c>
      <c r="I68" s="121"/>
      <c r="J68" s="121"/>
      <c r="K68" s="122">
        <v>4373</v>
      </c>
      <c r="L68" s="123">
        <v>3850</v>
      </c>
      <c r="M68" s="123">
        <v>900</v>
      </c>
      <c r="N68" s="123">
        <v>600</v>
      </c>
      <c r="O68" s="234">
        <v>600</v>
      </c>
      <c r="P68" s="242">
        <v>600</v>
      </c>
      <c r="Q68" s="239">
        <v>600</v>
      </c>
    </row>
    <row r="69" spans="1:17" ht="22.5">
      <c r="A69" s="27" t="s">
        <v>82</v>
      </c>
      <c r="B69" s="27" t="s">
        <v>40</v>
      </c>
      <c r="C69" s="27" t="s">
        <v>113</v>
      </c>
      <c r="D69" s="27" t="s">
        <v>35</v>
      </c>
      <c r="E69" s="27" t="s">
        <v>87</v>
      </c>
      <c r="F69" s="27" t="s">
        <v>84</v>
      </c>
      <c r="G69" s="27" t="s">
        <v>94</v>
      </c>
      <c r="H69" s="27" t="s">
        <v>201</v>
      </c>
      <c r="I69" s="109"/>
      <c r="J69" s="109"/>
      <c r="K69" s="113">
        <v>535</v>
      </c>
      <c r="L69" s="107">
        <v>1015</v>
      </c>
      <c r="M69" s="107">
        <v>750</v>
      </c>
      <c r="N69" s="107">
        <v>517</v>
      </c>
      <c r="O69" s="227">
        <v>750</v>
      </c>
      <c r="P69" s="218">
        <v>750</v>
      </c>
      <c r="Q69" s="223">
        <v>750</v>
      </c>
    </row>
    <row r="70" spans="1:17" ht="12.75">
      <c r="A70" s="27" t="s">
        <v>82</v>
      </c>
      <c r="B70" s="27" t="s">
        <v>40</v>
      </c>
      <c r="C70" s="27" t="s">
        <v>113</v>
      </c>
      <c r="D70" s="27" t="s">
        <v>35</v>
      </c>
      <c r="E70" s="27" t="s">
        <v>87</v>
      </c>
      <c r="F70" s="27" t="s">
        <v>84</v>
      </c>
      <c r="G70" s="27" t="s">
        <v>94</v>
      </c>
      <c r="H70" s="27" t="s">
        <v>353</v>
      </c>
      <c r="I70" s="109"/>
      <c r="J70" s="109"/>
      <c r="K70" s="113">
        <v>563</v>
      </c>
      <c r="L70" s="107">
        <v>543</v>
      </c>
      <c r="M70" s="107">
        <v>800</v>
      </c>
      <c r="N70" s="107">
        <v>800</v>
      </c>
      <c r="O70" s="227">
        <v>800</v>
      </c>
      <c r="P70" s="218">
        <v>800</v>
      </c>
      <c r="Q70" s="223">
        <v>800</v>
      </c>
    </row>
    <row r="71" spans="1:17" ht="12.75">
      <c r="A71" s="27" t="s">
        <v>82</v>
      </c>
      <c r="B71" s="27" t="s">
        <v>40</v>
      </c>
      <c r="C71" s="27" t="s">
        <v>113</v>
      </c>
      <c r="D71" s="27" t="s">
        <v>35</v>
      </c>
      <c r="E71" s="27" t="s">
        <v>87</v>
      </c>
      <c r="F71" s="27" t="s">
        <v>84</v>
      </c>
      <c r="G71" s="27" t="s">
        <v>94</v>
      </c>
      <c r="H71" s="27" t="s">
        <v>173</v>
      </c>
      <c r="I71" s="109"/>
      <c r="J71" s="109"/>
      <c r="K71" s="113">
        <v>1395</v>
      </c>
      <c r="L71" s="107">
        <v>178</v>
      </c>
      <c r="M71" s="107">
        <v>300</v>
      </c>
      <c r="N71" s="107">
        <v>300</v>
      </c>
      <c r="O71" s="227">
        <v>300</v>
      </c>
      <c r="P71" s="218">
        <v>300</v>
      </c>
      <c r="Q71" s="223">
        <v>300</v>
      </c>
    </row>
    <row r="72" spans="1:17" ht="22.5">
      <c r="A72" s="27" t="s">
        <v>82</v>
      </c>
      <c r="B72" s="27" t="s">
        <v>40</v>
      </c>
      <c r="C72" s="27" t="s">
        <v>113</v>
      </c>
      <c r="D72" s="27" t="s">
        <v>35</v>
      </c>
      <c r="E72" s="27" t="s">
        <v>87</v>
      </c>
      <c r="F72" s="27" t="s">
        <v>84</v>
      </c>
      <c r="G72" s="27" t="s">
        <v>102</v>
      </c>
      <c r="H72" s="27" t="s">
        <v>174</v>
      </c>
      <c r="I72" s="109"/>
      <c r="J72" s="109"/>
      <c r="K72" s="113">
        <v>596</v>
      </c>
      <c r="L72" s="107">
        <v>435</v>
      </c>
      <c r="M72" s="107">
        <v>600</v>
      </c>
      <c r="N72" s="107">
        <v>600</v>
      </c>
      <c r="O72" s="227">
        <v>150</v>
      </c>
      <c r="P72" s="218">
        <v>150</v>
      </c>
      <c r="Q72" s="223">
        <v>150</v>
      </c>
    </row>
    <row r="73" spans="1:17" ht="22.5">
      <c r="A73" s="27" t="s">
        <v>82</v>
      </c>
      <c r="B73" s="27" t="s">
        <v>40</v>
      </c>
      <c r="C73" s="27" t="s">
        <v>113</v>
      </c>
      <c r="D73" s="27" t="s">
        <v>35</v>
      </c>
      <c r="E73" s="27" t="s">
        <v>87</v>
      </c>
      <c r="F73" s="27" t="s">
        <v>84</v>
      </c>
      <c r="G73" s="27" t="s">
        <v>102</v>
      </c>
      <c r="H73" s="27" t="s">
        <v>204</v>
      </c>
      <c r="I73" s="109"/>
      <c r="J73" s="109"/>
      <c r="K73" s="117">
        <v>1256</v>
      </c>
      <c r="L73" s="97">
        <v>2049</v>
      </c>
      <c r="M73" s="97">
        <v>300</v>
      </c>
      <c r="N73" s="97">
        <v>300</v>
      </c>
      <c r="O73" s="235">
        <v>300</v>
      </c>
      <c r="P73" s="221">
        <v>300</v>
      </c>
      <c r="Q73" s="226">
        <v>300</v>
      </c>
    </row>
    <row r="74" spans="1:17" s="77" customFormat="1" ht="12.75">
      <c r="A74" s="75"/>
      <c r="B74" s="75"/>
      <c r="C74" s="75"/>
      <c r="D74" s="75"/>
      <c r="E74" s="75"/>
      <c r="F74" s="75" t="s">
        <v>242</v>
      </c>
      <c r="G74" s="75"/>
      <c r="H74" s="75" t="s">
        <v>243</v>
      </c>
      <c r="I74" s="104"/>
      <c r="J74" s="104"/>
      <c r="K74" s="114">
        <f aca="true" t="shared" si="7" ref="K74:Q74">SUM(K66:K73)</f>
        <v>10750</v>
      </c>
      <c r="L74" s="102">
        <f t="shared" si="7"/>
        <v>10505</v>
      </c>
      <c r="M74" s="102">
        <f t="shared" si="7"/>
        <v>8000</v>
      </c>
      <c r="N74" s="102">
        <f t="shared" si="7"/>
        <v>6117</v>
      </c>
      <c r="O74" s="228">
        <f t="shared" si="7"/>
        <v>5900</v>
      </c>
      <c r="P74" s="220">
        <f t="shared" si="7"/>
        <v>5900</v>
      </c>
      <c r="Q74" s="225">
        <f t="shared" si="7"/>
        <v>5900</v>
      </c>
    </row>
    <row r="75" spans="1:17" s="77" customFormat="1" ht="12.75">
      <c r="A75" s="174"/>
      <c r="B75" s="174"/>
      <c r="C75" s="174"/>
      <c r="D75" s="174"/>
      <c r="E75" s="174"/>
      <c r="F75" s="174"/>
      <c r="G75" s="174"/>
      <c r="H75" s="174" t="s">
        <v>357</v>
      </c>
      <c r="I75" s="175"/>
      <c r="J75" s="175"/>
      <c r="K75" s="176"/>
      <c r="L75" s="177"/>
      <c r="M75" s="177"/>
      <c r="N75" s="177"/>
      <c r="O75" s="236"/>
      <c r="P75" s="243"/>
      <c r="Q75" s="240"/>
    </row>
    <row r="76" spans="1:17" s="77" customFormat="1" ht="12.75">
      <c r="A76" s="78"/>
      <c r="B76" s="78"/>
      <c r="C76" s="78"/>
      <c r="D76" s="78"/>
      <c r="E76" s="78"/>
      <c r="F76" s="38"/>
      <c r="G76" s="38" t="s">
        <v>85</v>
      </c>
      <c r="H76" s="38" t="s">
        <v>329</v>
      </c>
      <c r="I76" s="109"/>
      <c r="J76" s="109"/>
      <c r="K76" s="107">
        <v>0</v>
      </c>
      <c r="L76" s="107">
        <v>0</v>
      </c>
      <c r="M76" s="107">
        <v>70000</v>
      </c>
      <c r="N76" s="107">
        <v>49000</v>
      </c>
      <c r="O76" s="227">
        <v>56100</v>
      </c>
      <c r="P76" s="218">
        <v>56100</v>
      </c>
      <c r="Q76" s="223">
        <v>56100</v>
      </c>
    </row>
    <row r="77" spans="1:17" s="77" customFormat="1" ht="12.75">
      <c r="A77" s="78"/>
      <c r="B77" s="78"/>
      <c r="C77" s="78"/>
      <c r="D77" s="78"/>
      <c r="E77" s="78"/>
      <c r="F77" s="38"/>
      <c r="G77" s="38" t="s">
        <v>277</v>
      </c>
      <c r="H77" s="38" t="s">
        <v>98</v>
      </c>
      <c r="I77" s="109"/>
      <c r="J77" s="109"/>
      <c r="K77" s="107">
        <v>0</v>
      </c>
      <c r="L77" s="107">
        <v>0</v>
      </c>
      <c r="M77" s="107">
        <v>0</v>
      </c>
      <c r="N77" s="107">
        <v>12000</v>
      </c>
      <c r="O77" s="227">
        <v>12000</v>
      </c>
      <c r="P77" s="218">
        <v>12000</v>
      </c>
      <c r="Q77" s="223">
        <v>12000</v>
      </c>
    </row>
    <row r="78" spans="1:17" s="77" customFormat="1" ht="12.75">
      <c r="A78" s="178"/>
      <c r="B78" s="168" t="s">
        <v>145</v>
      </c>
      <c r="C78" s="168" t="s">
        <v>114</v>
      </c>
      <c r="D78" s="168" t="s">
        <v>81</v>
      </c>
      <c r="E78" s="179" t="s">
        <v>35</v>
      </c>
      <c r="F78" s="146"/>
      <c r="G78" s="184">
        <v>620</v>
      </c>
      <c r="H78" s="180" t="s">
        <v>303</v>
      </c>
      <c r="K78" s="107">
        <v>0</v>
      </c>
      <c r="L78" s="107">
        <v>0</v>
      </c>
      <c r="M78" s="107">
        <v>24500</v>
      </c>
      <c r="N78" s="181">
        <v>18000</v>
      </c>
      <c r="O78" s="227">
        <v>24000</v>
      </c>
      <c r="P78" s="244">
        <v>24000</v>
      </c>
      <c r="Q78" s="241">
        <v>24000</v>
      </c>
    </row>
    <row r="79" spans="1:17" s="77" customFormat="1" ht="12.75">
      <c r="A79" s="75"/>
      <c r="B79" s="27"/>
      <c r="C79" s="27"/>
      <c r="D79" s="27"/>
      <c r="E79" s="56"/>
      <c r="F79" s="146"/>
      <c r="G79" s="184">
        <v>637</v>
      </c>
      <c r="H79" s="167" t="s">
        <v>337</v>
      </c>
      <c r="K79" s="107">
        <v>0</v>
      </c>
      <c r="L79" s="107">
        <v>0</v>
      </c>
      <c r="M79" s="107">
        <v>5500</v>
      </c>
      <c r="N79" s="173">
        <v>3000</v>
      </c>
      <c r="O79" s="227">
        <v>3000</v>
      </c>
      <c r="P79" s="218">
        <v>3000</v>
      </c>
      <c r="Q79" s="223">
        <v>3000</v>
      </c>
    </row>
    <row r="80" spans="1:17" s="77" customFormat="1" ht="12.75">
      <c r="A80" s="75"/>
      <c r="B80" s="75"/>
      <c r="C80" s="75"/>
      <c r="D80" s="75"/>
      <c r="E80" s="75"/>
      <c r="F80" s="178" t="s">
        <v>242</v>
      </c>
      <c r="G80" s="183"/>
      <c r="H80" s="78" t="s">
        <v>243</v>
      </c>
      <c r="I80" s="104"/>
      <c r="J80" s="104"/>
      <c r="K80" s="114">
        <f aca="true" t="shared" si="8" ref="K80:Q80">SUM(K76:K79)</f>
        <v>0</v>
      </c>
      <c r="L80" s="102">
        <f t="shared" si="8"/>
        <v>0</v>
      </c>
      <c r="M80" s="102">
        <f t="shared" si="8"/>
        <v>100000</v>
      </c>
      <c r="N80" s="102">
        <f t="shared" si="8"/>
        <v>82000</v>
      </c>
      <c r="O80" s="228">
        <f t="shared" si="8"/>
        <v>95100</v>
      </c>
      <c r="P80" s="220">
        <f t="shared" si="8"/>
        <v>95100</v>
      </c>
      <c r="Q80" s="225">
        <f t="shared" si="8"/>
        <v>95100</v>
      </c>
    </row>
    <row r="81" spans="1:17" s="77" customFormat="1" ht="12.75">
      <c r="A81" s="75"/>
      <c r="B81" s="75"/>
      <c r="C81" s="75"/>
      <c r="D81" s="75"/>
      <c r="E81" s="75"/>
      <c r="F81" s="178"/>
      <c r="G81" s="183"/>
      <c r="H81" s="174" t="s">
        <v>339</v>
      </c>
      <c r="I81" s="104"/>
      <c r="J81" s="104"/>
      <c r="K81" s="114"/>
      <c r="L81" s="102"/>
      <c r="M81" s="102"/>
      <c r="N81" s="102"/>
      <c r="O81" s="228"/>
      <c r="P81" s="220"/>
      <c r="Q81" s="225"/>
    </row>
    <row r="82" spans="1:17" s="77" customFormat="1" ht="12.75">
      <c r="A82" s="75"/>
      <c r="B82" s="168" t="s">
        <v>145</v>
      </c>
      <c r="C82" s="168" t="s">
        <v>114</v>
      </c>
      <c r="D82" s="168" t="s">
        <v>115</v>
      </c>
      <c r="E82" s="179" t="s">
        <v>81</v>
      </c>
      <c r="F82" s="146"/>
      <c r="G82" s="184">
        <v>635</v>
      </c>
      <c r="H82" s="38" t="s">
        <v>340</v>
      </c>
      <c r="I82" s="104"/>
      <c r="J82" s="104"/>
      <c r="K82" s="113">
        <v>75711</v>
      </c>
      <c r="L82" s="107">
        <v>61319</v>
      </c>
      <c r="M82" s="107">
        <v>55000</v>
      </c>
      <c r="N82" s="107">
        <v>55000</v>
      </c>
      <c r="O82" s="227">
        <v>55000</v>
      </c>
      <c r="P82" s="218">
        <v>55000</v>
      </c>
      <c r="Q82" s="223">
        <v>55000</v>
      </c>
    </row>
    <row r="83" spans="1:17" s="77" customFormat="1" ht="12.75">
      <c r="A83" s="75"/>
      <c r="B83" s="75"/>
      <c r="C83" s="75"/>
      <c r="D83" s="75"/>
      <c r="E83" s="75"/>
      <c r="F83" s="178" t="s">
        <v>102</v>
      </c>
      <c r="G83" s="183"/>
      <c r="H83" s="78" t="s">
        <v>243</v>
      </c>
      <c r="I83" s="104"/>
      <c r="J83" s="104"/>
      <c r="K83" s="114">
        <f aca="true" t="shared" si="9" ref="K83:Q83">SUM(K82)</f>
        <v>75711</v>
      </c>
      <c r="L83" s="102">
        <f t="shared" si="9"/>
        <v>61319</v>
      </c>
      <c r="M83" s="102">
        <f t="shared" si="9"/>
        <v>55000</v>
      </c>
      <c r="N83" s="102">
        <f t="shared" si="9"/>
        <v>55000</v>
      </c>
      <c r="O83" s="228">
        <f t="shared" si="9"/>
        <v>55000</v>
      </c>
      <c r="P83" s="220">
        <f t="shared" si="9"/>
        <v>55000</v>
      </c>
      <c r="Q83" s="225">
        <f t="shared" si="9"/>
        <v>55000</v>
      </c>
    </row>
    <row r="84" spans="1:17" s="77" customFormat="1" ht="12.75">
      <c r="A84" s="75"/>
      <c r="B84" s="75"/>
      <c r="C84" s="75"/>
      <c r="D84" s="75"/>
      <c r="E84" s="75"/>
      <c r="F84" s="75"/>
      <c r="G84" s="76"/>
      <c r="H84" s="78" t="s">
        <v>273</v>
      </c>
      <c r="I84" s="104"/>
      <c r="J84" s="104"/>
      <c r="K84" s="114"/>
      <c r="L84" s="102"/>
      <c r="M84" s="102"/>
      <c r="N84" s="102"/>
      <c r="O84" s="228"/>
      <c r="P84" s="220"/>
      <c r="Q84" s="225"/>
    </row>
    <row r="85" spans="1:17" ht="12.75">
      <c r="A85" s="27"/>
      <c r="B85" s="27" t="s">
        <v>145</v>
      </c>
      <c r="C85" s="27" t="s">
        <v>116</v>
      </c>
      <c r="D85" s="27" t="s">
        <v>81</v>
      </c>
      <c r="E85" s="27" t="s">
        <v>87</v>
      </c>
      <c r="F85" s="27"/>
      <c r="G85" s="56" t="s">
        <v>91</v>
      </c>
      <c r="H85" s="182" t="s">
        <v>210</v>
      </c>
      <c r="I85" s="109"/>
      <c r="J85" s="109"/>
      <c r="K85" s="113">
        <v>0</v>
      </c>
      <c r="L85" s="107">
        <v>1104</v>
      </c>
      <c r="M85" s="107">
        <v>0</v>
      </c>
      <c r="N85" s="107">
        <v>0</v>
      </c>
      <c r="O85" s="227">
        <v>0</v>
      </c>
      <c r="P85" s="218">
        <v>0</v>
      </c>
      <c r="Q85" s="223">
        <v>0</v>
      </c>
    </row>
    <row r="86" spans="1:17" ht="12.75">
      <c r="A86" s="27" t="s">
        <v>158</v>
      </c>
      <c r="B86" s="27" t="s">
        <v>40</v>
      </c>
      <c r="C86" s="27" t="s">
        <v>116</v>
      </c>
      <c r="D86" s="27" t="s">
        <v>81</v>
      </c>
      <c r="E86" s="27" t="s">
        <v>87</v>
      </c>
      <c r="F86" s="27" t="s">
        <v>84</v>
      </c>
      <c r="G86" s="56" t="s">
        <v>95</v>
      </c>
      <c r="H86" s="38" t="s">
        <v>341</v>
      </c>
      <c r="I86" s="109"/>
      <c r="J86" s="109"/>
      <c r="K86" s="113">
        <v>64000</v>
      </c>
      <c r="L86" s="107">
        <v>66777</v>
      </c>
      <c r="M86" s="107">
        <v>0</v>
      </c>
      <c r="N86" s="107">
        <v>23751</v>
      </c>
      <c r="O86" s="227">
        <v>30000</v>
      </c>
      <c r="P86" s="218">
        <v>30000</v>
      </c>
      <c r="Q86" s="223">
        <v>28000</v>
      </c>
    </row>
    <row r="87" spans="1:17" ht="12.75">
      <c r="A87" s="27" t="s">
        <v>159</v>
      </c>
      <c r="B87" s="27" t="s">
        <v>40</v>
      </c>
      <c r="C87" s="27" t="s">
        <v>116</v>
      </c>
      <c r="D87" s="27" t="s">
        <v>81</v>
      </c>
      <c r="E87" s="27" t="s">
        <v>87</v>
      </c>
      <c r="F87" s="27" t="s">
        <v>84</v>
      </c>
      <c r="G87" s="56" t="s">
        <v>95</v>
      </c>
      <c r="H87" s="38" t="s">
        <v>276</v>
      </c>
      <c r="I87" s="109"/>
      <c r="J87" s="109"/>
      <c r="K87" s="113">
        <v>93224</v>
      </c>
      <c r="L87" s="107">
        <v>42186</v>
      </c>
      <c r="M87" s="107">
        <v>35000</v>
      </c>
      <c r="N87" s="107">
        <v>38000</v>
      </c>
      <c r="O87" s="227">
        <v>45000</v>
      </c>
      <c r="P87" s="218">
        <v>45000</v>
      </c>
      <c r="Q87" s="223">
        <v>45000</v>
      </c>
    </row>
    <row r="88" spans="1:17" s="77" customFormat="1" ht="12.75">
      <c r="A88" s="75"/>
      <c r="B88" s="75"/>
      <c r="C88" s="75"/>
      <c r="D88" s="75"/>
      <c r="E88" s="75"/>
      <c r="F88" s="75" t="s">
        <v>242</v>
      </c>
      <c r="G88" s="76"/>
      <c r="H88" s="78" t="s">
        <v>243</v>
      </c>
      <c r="I88" s="104"/>
      <c r="J88" s="104"/>
      <c r="K88" s="114">
        <f aca="true" t="shared" si="10" ref="K88:Q88">SUM(K85:K87)</f>
        <v>157224</v>
      </c>
      <c r="L88" s="102">
        <f t="shared" si="10"/>
        <v>110067</v>
      </c>
      <c r="M88" s="102">
        <f t="shared" si="10"/>
        <v>35000</v>
      </c>
      <c r="N88" s="102">
        <f t="shared" si="10"/>
        <v>61751</v>
      </c>
      <c r="O88" s="228">
        <f t="shared" si="10"/>
        <v>75000</v>
      </c>
      <c r="P88" s="220">
        <f t="shared" si="10"/>
        <v>75000</v>
      </c>
      <c r="Q88" s="225">
        <f t="shared" si="10"/>
        <v>73000</v>
      </c>
    </row>
    <row r="89" spans="1:17" ht="12.75">
      <c r="A89" s="27" t="s">
        <v>82</v>
      </c>
      <c r="B89" s="27" t="s">
        <v>40</v>
      </c>
      <c r="C89" s="27" t="s">
        <v>116</v>
      </c>
      <c r="D89" s="27" t="s">
        <v>35</v>
      </c>
      <c r="E89" s="27" t="s">
        <v>87</v>
      </c>
      <c r="F89" s="27" t="s">
        <v>84</v>
      </c>
      <c r="G89" s="56" t="s">
        <v>90</v>
      </c>
      <c r="H89" s="182" t="s">
        <v>151</v>
      </c>
      <c r="I89" s="109"/>
      <c r="J89" s="109"/>
      <c r="K89" s="113">
        <v>120</v>
      </c>
      <c r="L89" s="107">
        <v>120</v>
      </c>
      <c r="M89" s="107">
        <v>120</v>
      </c>
      <c r="N89" s="107">
        <v>120</v>
      </c>
      <c r="O89" s="227">
        <v>0</v>
      </c>
      <c r="P89" s="218">
        <v>0</v>
      </c>
      <c r="Q89" s="223">
        <v>0</v>
      </c>
    </row>
    <row r="90" spans="1:17" ht="12.75">
      <c r="A90" s="27" t="s">
        <v>82</v>
      </c>
      <c r="B90" s="27" t="s">
        <v>40</v>
      </c>
      <c r="C90" s="27" t="s">
        <v>116</v>
      </c>
      <c r="D90" s="27" t="s">
        <v>35</v>
      </c>
      <c r="E90" s="27" t="s">
        <v>87</v>
      </c>
      <c r="F90" s="27" t="s">
        <v>84</v>
      </c>
      <c r="G90" s="56" t="s">
        <v>102</v>
      </c>
      <c r="H90" s="182" t="s">
        <v>152</v>
      </c>
      <c r="I90" s="109"/>
      <c r="J90" s="109"/>
      <c r="K90" s="113">
        <v>1000</v>
      </c>
      <c r="L90" s="107">
        <v>1004</v>
      </c>
      <c r="M90" s="107">
        <v>1000</v>
      </c>
      <c r="N90" s="107">
        <v>0</v>
      </c>
      <c r="O90" s="227">
        <v>0</v>
      </c>
      <c r="P90" s="218">
        <v>0</v>
      </c>
      <c r="Q90" s="223">
        <v>0</v>
      </c>
    </row>
    <row r="91" spans="1:17" s="77" customFormat="1" ht="12.75">
      <c r="A91" s="75"/>
      <c r="B91" s="75"/>
      <c r="C91" s="75"/>
      <c r="D91" s="75"/>
      <c r="E91" s="75"/>
      <c r="F91" s="75" t="s">
        <v>242</v>
      </c>
      <c r="G91" s="76"/>
      <c r="H91" s="78" t="s">
        <v>243</v>
      </c>
      <c r="I91" s="104"/>
      <c r="J91" s="104"/>
      <c r="K91" s="114">
        <f aca="true" t="shared" si="11" ref="K91:Q91">SUM(K89:K90)</f>
        <v>1120</v>
      </c>
      <c r="L91" s="102">
        <f t="shared" si="11"/>
        <v>1124</v>
      </c>
      <c r="M91" s="102">
        <f t="shared" si="11"/>
        <v>1120</v>
      </c>
      <c r="N91" s="102">
        <f t="shared" si="11"/>
        <v>120</v>
      </c>
      <c r="O91" s="228">
        <f t="shared" si="11"/>
        <v>0</v>
      </c>
      <c r="P91" s="220">
        <f t="shared" si="11"/>
        <v>0</v>
      </c>
      <c r="Q91" s="225">
        <f t="shared" si="11"/>
        <v>0</v>
      </c>
    </row>
    <row r="92" spans="1:17" ht="12.75">
      <c r="A92" s="27" t="s">
        <v>82</v>
      </c>
      <c r="B92" s="27" t="s">
        <v>40</v>
      </c>
      <c r="C92" s="27" t="s">
        <v>116</v>
      </c>
      <c r="D92" s="27" t="s">
        <v>86</v>
      </c>
      <c r="E92" s="27" t="s">
        <v>87</v>
      </c>
      <c r="F92" s="27" t="s">
        <v>84</v>
      </c>
      <c r="G92" s="56" t="s">
        <v>95</v>
      </c>
      <c r="H92" s="182" t="s">
        <v>153</v>
      </c>
      <c r="I92" s="109"/>
      <c r="J92" s="109"/>
      <c r="K92" s="113">
        <v>816</v>
      </c>
      <c r="L92" s="107">
        <v>1008</v>
      </c>
      <c r="M92" s="107">
        <v>1000</v>
      </c>
      <c r="N92" s="107">
        <v>1210</v>
      </c>
      <c r="O92" s="227">
        <v>1500</v>
      </c>
      <c r="P92" s="218">
        <v>1500</v>
      </c>
      <c r="Q92" s="223">
        <v>1500</v>
      </c>
    </row>
    <row r="93" spans="1:17" s="77" customFormat="1" ht="12.75">
      <c r="A93" s="75"/>
      <c r="B93" s="75"/>
      <c r="C93" s="75"/>
      <c r="D93" s="75"/>
      <c r="E93" s="75"/>
      <c r="F93" s="75" t="s">
        <v>242</v>
      </c>
      <c r="G93" s="76"/>
      <c r="H93" s="78" t="s">
        <v>243</v>
      </c>
      <c r="I93" s="104"/>
      <c r="J93" s="104"/>
      <c r="K93" s="114">
        <f aca="true" t="shared" si="12" ref="K93:Q93">SUM(K92)</f>
        <v>816</v>
      </c>
      <c r="L93" s="102">
        <f t="shared" si="12"/>
        <v>1008</v>
      </c>
      <c r="M93" s="102">
        <f t="shared" si="12"/>
        <v>1000</v>
      </c>
      <c r="N93" s="102">
        <f t="shared" si="12"/>
        <v>1210</v>
      </c>
      <c r="O93" s="228">
        <f t="shared" si="12"/>
        <v>1500</v>
      </c>
      <c r="P93" s="220">
        <f t="shared" si="12"/>
        <v>1500</v>
      </c>
      <c r="Q93" s="225">
        <f t="shared" si="12"/>
        <v>1500</v>
      </c>
    </row>
    <row r="94" spans="1:17" s="77" customFormat="1" ht="12.75">
      <c r="A94" s="75"/>
      <c r="B94" s="75"/>
      <c r="C94" s="75"/>
      <c r="D94" s="75"/>
      <c r="E94" s="75"/>
      <c r="F94" s="75"/>
      <c r="G94" s="76"/>
      <c r="H94" s="78" t="s">
        <v>271</v>
      </c>
      <c r="I94" s="104"/>
      <c r="J94" s="104"/>
      <c r="K94" s="114"/>
      <c r="L94" s="102"/>
      <c r="M94" s="102"/>
      <c r="N94" s="102"/>
      <c r="O94" s="228"/>
      <c r="P94" s="220"/>
      <c r="Q94" s="225"/>
    </row>
    <row r="95" spans="1:17" ht="12.75">
      <c r="A95" s="27" t="s">
        <v>82</v>
      </c>
      <c r="B95" s="27" t="s">
        <v>40</v>
      </c>
      <c r="C95" s="27" t="s">
        <v>96</v>
      </c>
      <c r="D95" s="27" t="s">
        <v>81</v>
      </c>
      <c r="E95" s="27" t="s">
        <v>87</v>
      </c>
      <c r="F95" s="27" t="s">
        <v>84</v>
      </c>
      <c r="G95" s="56" t="s">
        <v>90</v>
      </c>
      <c r="H95" s="182" t="s">
        <v>154</v>
      </c>
      <c r="I95" s="109"/>
      <c r="J95" s="109"/>
      <c r="K95" s="113">
        <v>25957</v>
      </c>
      <c r="L95" s="107">
        <v>25102</v>
      </c>
      <c r="M95" s="107">
        <v>1500</v>
      </c>
      <c r="N95" s="107">
        <v>1500</v>
      </c>
      <c r="O95" s="227">
        <v>1500</v>
      </c>
      <c r="P95" s="218">
        <v>1500</v>
      </c>
      <c r="Q95" s="223">
        <v>1500</v>
      </c>
    </row>
    <row r="96" spans="1:17" ht="12.75">
      <c r="A96" s="27" t="s">
        <v>82</v>
      </c>
      <c r="B96" s="27" t="s">
        <v>40</v>
      </c>
      <c r="C96" s="27" t="s">
        <v>96</v>
      </c>
      <c r="D96" s="27" t="s">
        <v>81</v>
      </c>
      <c r="E96" s="27" t="s">
        <v>87</v>
      </c>
      <c r="F96" s="27" t="s">
        <v>84</v>
      </c>
      <c r="G96" s="56" t="s">
        <v>90</v>
      </c>
      <c r="H96" s="182" t="s">
        <v>175</v>
      </c>
      <c r="I96" s="109"/>
      <c r="J96" s="109"/>
      <c r="K96" s="113">
        <v>5290</v>
      </c>
      <c r="L96" s="107">
        <v>7628</v>
      </c>
      <c r="M96" s="107">
        <v>17000</v>
      </c>
      <c r="N96" s="107">
        <v>20000</v>
      </c>
      <c r="O96" s="227">
        <v>20000</v>
      </c>
      <c r="P96" s="218">
        <v>20000</v>
      </c>
      <c r="Q96" s="223">
        <v>20000</v>
      </c>
    </row>
    <row r="97" spans="1:17" ht="12.75">
      <c r="A97" s="27" t="s">
        <v>82</v>
      </c>
      <c r="B97" s="27" t="s">
        <v>40</v>
      </c>
      <c r="C97" s="27" t="s">
        <v>96</v>
      </c>
      <c r="D97" s="27" t="s">
        <v>81</v>
      </c>
      <c r="E97" s="27" t="s">
        <v>87</v>
      </c>
      <c r="F97" s="27" t="s">
        <v>84</v>
      </c>
      <c r="G97" s="56" t="s">
        <v>102</v>
      </c>
      <c r="H97" s="182" t="s">
        <v>155</v>
      </c>
      <c r="I97" s="109"/>
      <c r="J97" s="109"/>
      <c r="K97" s="113">
        <v>41798</v>
      </c>
      <c r="L97" s="107">
        <v>40430</v>
      </c>
      <c r="M97" s="107">
        <v>0</v>
      </c>
      <c r="N97" s="107">
        <v>5000</v>
      </c>
      <c r="O97" s="227">
        <v>5000</v>
      </c>
      <c r="P97" s="218">
        <v>5000</v>
      </c>
      <c r="Q97" s="223">
        <v>5000</v>
      </c>
    </row>
    <row r="98" spans="1:17" s="77" customFormat="1" ht="12.75">
      <c r="A98" s="75"/>
      <c r="B98" s="75"/>
      <c r="C98" s="75"/>
      <c r="D98" s="75"/>
      <c r="E98" s="75"/>
      <c r="F98" s="75" t="s">
        <v>242</v>
      </c>
      <c r="G98" s="76"/>
      <c r="H98" s="78" t="s">
        <v>243</v>
      </c>
      <c r="I98" s="104"/>
      <c r="J98" s="104"/>
      <c r="K98" s="114">
        <f aca="true" t="shared" si="13" ref="K98:Q98">SUM(K95:K97)</f>
        <v>73045</v>
      </c>
      <c r="L98" s="102">
        <f t="shared" si="13"/>
        <v>73160</v>
      </c>
      <c r="M98" s="102">
        <f t="shared" si="13"/>
        <v>18500</v>
      </c>
      <c r="N98" s="102">
        <f t="shared" si="13"/>
        <v>26500</v>
      </c>
      <c r="O98" s="228">
        <f t="shared" si="13"/>
        <v>26500</v>
      </c>
      <c r="P98" s="220">
        <f t="shared" si="13"/>
        <v>26500</v>
      </c>
      <c r="Q98" s="225">
        <f t="shared" si="13"/>
        <v>26500</v>
      </c>
    </row>
    <row r="99" spans="1:17" ht="12.75">
      <c r="A99" s="27" t="s">
        <v>82</v>
      </c>
      <c r="B99" s="27" t="s">
        <v>40</v>
      </c>
      <c r="C99" s="27" t="s">
        <v>96</v>
      </c>
      <c r="D99" s="27" t="s">
        <v>117</v>
      </c>
      <c r="E99" s="27" t="s">
        <v>87</v>
      </c>
      <c r="F99" s="27" t="s">
        <v>84</v>
      </c>
      <c r="G99" s="56" t="s">
        <v>90</v>
      </c>
      <c r="H99" s="38" t="s">
        <v>176</v>
      </c>
      <c r="I99" s="109"/>
      <c r="J99" s="109"/>
      <c r="K99" s="113">
        <v>0</v>
      </c>
      <c r="L99" s="107">
        <v>0</v>
      </c>
      <c r="M99" s="107">
        <v>15000</v>
      </c>
      <c r="N99" s="107">
        <v>0</v>
      </c>
      <c r="O99" s="227">
        <v>0</v>
      </c>
      <c r="P99" s="218">
        <v>0</v>
      </c>
      <c r="Q99" s="223">
        <v>0</v>
      </c>
    </row>
    <row r="100" spans="1:17" ht="12.75">
      <c r="A100" s="27" t="s">
        <v>82</v>
      </c>
      <c r="B100" s="27" t="s">
        <v>40</v>
      </c>
      <c r="C100" s="27" t="s">
        <v>96</v>
      </c>
      <c r="D100" s="27" t="s">
        <v>117</v>
      </c>
      <c r="E100" s="27" t="s">
        <v>87</v>
      </c>
      <c r="F100" s="27" t="s">
        <v>84</v>
      </c>
      <c r="G100" s="56" t="s">
        <v>102</v>
      </c>
      <c r="H100" s="182" t="s">
        <v>213</v>
      </c>
      <c r="I100" s="109"/>
      <c r="J100" s="109"/>
      <c r="K100" s="113">
        <v>31944</v>
      </c>
      <c r="L100" s="107">
        <v>43944</v>
      </c>
      <c r="M100" s="107">
        <v>40000</v>
      </c>
      <c r="N100" s="107">
        <v>40000</v>
      </c>
      <c r="O100" s="227">
        <v>40000</v>
      </c>
      <c r="P100" s="218">
        <v>40000</v>
      </c>
      <c r="Q100" s="223">
        <v>40000</v>
      </c>
    </row>
    <row r="101" spans="1:17" ht="12.75">
      <c r="A101" s="27" t="s">
        <v>82</v>
      </c>
      <c r="B101" s="27" t="s">
        <v>40</v>
      </c>
      <c r="C101" s="27" t="s">
        <v>96</v>
      </c>
      <c r="D101" s="27" t="s">
        <v>117</v>
      </c>
      <c r="E101" s="27" t="s">
        <v>87</v>
      </c>
      <c r="F101" s="27" t="s">
        <v>84</v>
      </c>
      <c r="G101" s="56" t="s">
        <v>95</v>
      </c>
      <c r="H101" s="182" t="s">
        <v>156</v>
      </c>
      <c r="I101" s="109"/>
      <c r="J101" s="109"/>
      <c r="K101" s="113">
        <v>2500</v>
      </c>
      <c r="L101" s="107">
        <v>8500</v>
      </c>
      <c r="M101" s="107">
        <v>8500</v>
      </c>
      <c r="N101" s="107">
        <v>8790</v>
      </c>
      <c r="O101" s="227">
        <v>3000</v>
      </c>
      <c r="P101" s="218">
        <v>3000</v>
      </c>
      <c r="Q101" s="223">
        <v>3000</v>
      </c>
    </row>
    <row r="102" spans="1:17" s="77" customFormat="1" ht="12.75">
      <c r="A102" s="75"/>
      <c r="B102" s="75"/>
      <c r="C102" s="75"/>
      <c r="D102" s="75"/>
      <c r="E102" s="75"/>
      <c r="F102" s="75" t="s">
        <v>242</v>
      </c>
      <c r="G102" s="76"/>
      <c r="H102" s="78" t="s">
        <v>243</v>
      </c>
      <c r="I102" s="104"/>
      <c r="J102" s="104"/>
      <c r="K102" s="114">
        <f aca="true" t="shared" si="14" ref="K102:Q102">SUM(K99:K101)</f>
        <v>34444</v>
      </c>
      <c r="L102" s="102">
        <f t="shared" si="14"/>
        <v>52444</v>
      </c>
      <c r="M102" s="102">
        <f t="shared" si="14"/>
        <v>63500</v>
      </c>
      <c r="N102" s="102">
        <f t="shared" si="14"/>
        <v>48790</v>
      </c>
      <c r="O102" s="228">
        <f t="shared" si="14"/>
        <v>43000</v>
      </c>
      <c r="P102" s="220">
        <f t="shared" si="14"/>
        <v>43000</v>
      </c>
      <c r="Q102" s="225">
        <f t="shared" si="14"/>
        <v>43000</v>
      </c>
    </row>
    <row r="103" spans="1:17" ht="12.75">
      <c r="A103" s="64" t="s">
        <v>82</v>
      </c>
      <c r="B103" s="64" t="s">
        <v>40</v>
      </c>
      <c r="C103" s="64" t="s">
        <v>96</v>
      </c>
      <c r="D103" s="64" t="s">
        <v>86</v>
      </c>
      <c r="E103" s="64" t="s">
        <v>87</v>
      </c>
      <c r="F103" s="64" t="s">
        <v>84</v>
      </c>
      <c r="G103" s="208" t="s">
        <v>90</v>
      </c>
      <c r="H103" s="210" t="s">
        <v>157</v>
      </c>
      <c r="I103" s="118"/>
      <c r="J103" s="118"/>
      <c r="K103" s="119">
        <v>20000</v>
      </c>
      <c r="L103" s="120">
        <v>20000</v>
      </c>
      <c r="M103" s="120">
        <v>20000</v>
      </c>
      <c r="N103" s="120">
        <v>25286</v>
      </c>
      <c r="O103" s="237">
        <v>30000</v>
      </c>
      <c r="P103" s="219">
        <v>30000</v>
      </c>
      <c r="Q103" s="224">
        <v>30000</v>
      </c>
    </row>
    <row r="104" spans="1:17" ht="12.75">
      <c r="A104" s="38" t="s">
        <v>82</v>
      </c>
      <c r="B104" s="38" t="s">
        <v>40</v>
      </c>
      <c r="C104" s="38" t="s">
        <v>96</v>
      </c>
      <c r="D104" s="38" t="s">
        <v>86</v>
      </c>
      <c r="E104" s="38" t="s">
        <v>87</v>
      </c>
      <c r="F104" s="38" t="s">
        <v>84</v>
      </c>
      <c r="G104" s="38" t="s">
        <v>90</v>
      </c>
      <c r="H104" s="38" t="s">
        <v>100</v>
      </c>
      <c r="I104" s="109"/>
      <c r="J104" s="109"/>
      <c r="K104" s="113">
        <v>6000</v>
      </c>
      <c r="L104" s="107">
        <v>6000</v>
      </c>
      <c r="M104" s="107">
        <v>6000</v>
      </c>
      <c r="N104" s="107">
        <v>11000</v>
      </c>
      <c r="O104" s="227">
        <v>11000</v>
      </c>
      <c r="P104" s="218">
        <v>11000</v>
      </c>
      <c r="Q104" s="223">
        <v>11000</v>
      </c>
    </row>
    <row r="105" spans="1:17" ht="33.75">
      <c r="A105" s="38" t="s">
        <v>82</v>
      </c>
      <c r="B105" s="38" t="s">
        <v>40</v>
      </c>
      <c r="C105" s="38" t="s">
        <v>96</v>
      </c>
      <c r="D105" s="38" t="s">
        <v>86</v>
      </c>
      <c r="E105" s="38" t="s">
        <v>87</v>
      </c>
      <c r="F105" s="38" t="s">
        <v>84</v>
      </c>
      <c r="G105" s="38" t="s">
        <v>102</v>
      </c>
      <c r="H105" s="38" t="s">
        <v>300</v>
      </c>
      <c r="I105" s="109"/>
      <c r="J105" s="109"/>
      <c r="K105" s="117">
        <v>1000</v>
      </c>
      <c r="L105" s="97">
        <v>1000</v>
      </c>
      <c r="M105" s="97">
        <v>1000</v>
      </c>
      <c r="N105" s="97">
        <v>1000</v>
      </c>
      <c r="O105" s="235">
        <v>1400</v>
      </c>
      <c r="P105" s="221">
        <v>1400</v>
      </c>
      <c r="Q105" s="238">
        <v>1400</v>
      </c>
    </row>
    <row r="106" spans="1:17" ht="22.5">
      <c r="A106" s="38" t="s">
        <v>82</v>
      </c>
      <c r="B106" s="38" t="s">
        <v>40</v>
      </c>
      <c r="C106" s="38" t="s">
        <v>96</v>
      </c>
      <c r="D106" s="38" t="s">
        <v>86</v>
      </c>
      <c r="E106" s="38" t="s">
        <v>87</v>
      </c>
      <c r="F106" s="38" t="s">
        <v>84</v>
      </c>
      <c r="G106" s="38" t="s">
        <v>102</v>
      </c>
      <c r="H106" s="38" t="s">
        <v>301</v>
      </c>
      <c r="I106" s="109"/>
      <c r="J106" s="109"/>
      <c r="K106" s="117">
        <v>13740</v>
      </c>
      <c r="L106" s="97">
        <v>16736</v>
      </c>
      <c r="M106" s="97">
        <v>10000</v>
      </c>
      <c r="N106" s="97">
        <v>4000</v>
      </c>
      <c r="O106" s="235">
        <v>4000</v>
      </c>
      <c r="P106" s="221">
        <v>4000</v>
      </c>
      <c r="Q106" s="238">
        <v>4000</v>
      </c>
    </row>
    <row r="107" spans="1:17" ht="12.75">
      <c r="A107" s="38" t="s">
        <v>82</v>
      </c>
      <c r="B107" s="38" t="s">
        <v>40</v>
      </c>
      <c r="C107" s="38" t="s">
        <v>96</v>
      </c>
      <c r="D107" s="38" t="s">
        <v>86</v>
      </c>
      <c r="E107" s="38" t="s">
        <v>87</v>
      </c>
      <c r="F107" s="38" t="s">
        <v>84</v>
      </c>
      <c r="G107" s="38" t="s">
        <v>95</v>
      </c>
      <c r="H107" s="38" t="s">
        <v>221</v>
      </c>
      <c r="I107" s="109"/>
      <c r="J107" s="109"/>
      <c r="K107" s="113">
        <v>5000</v>
      </c>
      <c r="L107" s="107">
        <v>5000</v>
      </c>
      <c r="M107" s="107">
        <v>5000</v>
      </c>
      <c r="N107" s="107">
        <v>1000</v>
      </c>
      <c r="O107" s="227">
        <v>0</v>
      </c>
      <c r="P107" s="218">
        <v>0</v>
      </c>
      <c r="Q107" s="231">
        <v>0</v>
      </c>
    </row>
    <row r="108" spans="1:17" s="77" customFormat="1" ht="12.75">
      <c r="A108" s="78"/>
      <c r="B108" s="78"/>
      <c r="C108" s="78"/>
      <c r="D108" s="78"/>
      <c r="E108" s="78"/>
      <c r="F108" s="78" t="s">
        <v>242</v>
      </c>
      <c r="G108" s="78"/>
      <c r="H108" s="78" t="s">
        <v>243</v>
      </c>
      <c r="I108" s="104"/>
      <c r="J108" s="104"/>
      <c r="K108" s="114">
        <f aca="true" t="shared" si="15" ref="K108:Q108">SUM(K103:K107)</f>
        <v>45740</v>
      </c>
      <c r="L108" s="102">
        <f t="shared" si="15"/>
        <v>48736</v>
      </c>
      <c r="M108" s="102">
        <f t="shared" si="15"/>
        <v>42000</v>
      </c>
      <c r="N108" s="102">
        <f t="shared" si="15"/>
        <v>42286</v>
      </c>
      <c r="O108" s="228">
        <f t="shared" si="15"/>
        <v>46400</v>
      </c>
      <c r="P108" s="220">
        <f t="shared" si="15"/>
        <v>46400</v>
      </c>
      <c r="Q108" s="232">
        <f t="shared" si="15"/>
        <v>46400</v>
      </c>
    </row>
    <row r="109" spans="1:17" s="77" customFormat="1" ht="22.5">
      <c r="A109" s="78"/>
      <c r="B109" s="78"/>
      <c r="C109" s="78"/>
      <c r="D109" s="78"/>
      <c r="E109" s="78"/>
      <c r="F109" s="78"/>
      <c r="G109" s="78"/>
      <c r="H109" s="78" t="s">
        <v>272</v>
      </c>
      <c r="I109" s="104"/>
      <c r="J109" s="104"/>
      <c r="K109" s="114"/>
      <c r="L109" s="102"/>
      <c r="M109" s="102"/>
      <c r="N109" s="102"/>
      <c r="O109" s="228"/>
      <c r="P109" s="220"/>
      <c r="Q109" s="232"/>
    </row>
    <row r="110" spans="1:17" ht="12.75">
      <c r="A110" s="38" t="s">
        <v>82</v>
      </c>
      <c r="B110" s="38" t="s">
        <v>40</v>
      </c>
      <c r="C110" s="38" t="s">
        <v>118</v>
      </c>
      <c r="D110" s="38" t="s">
        <v>81</v>
      </c>
      <c r="E110" s="38" t="s">
        <v>87</v>
      </c>
      <c r="F110" s="38" t="s">
        <v>84</v>
      </c>
      <c r="G110" s="38" t="s">
        <v>91</v>
      </c>
      <c r="H110" s="38" t="s">
        <v>177</v>
      </c>
      <c r="I110" s="109"/>
      <c r="J110" s="109"/>
      <c r="K110" s="113">
        <v>30548</v>
      </c>
      <c r="L110" s="107">
        <v>25354</v>
      </c>
      <c r="M110" s="107">
        <v>25000</v>
      </c>
      <c r="N110" s="107">
        <v>2174</v>
      </c>
      <c r="O110" s="227">
        <v>0</v>
      </c>
      <c r="P110" s="218">
        <v>0</v>
      </c>
      <c r="Q110" s="231">
        <v>0</v>
      </c>
    </row>
    <row r="111" spans="1:21" ht="22.5">
      <c r="A111" s="38" t="s">
        <v>82</v>
      </c>
      <c r="B111" s="38" t="s">
        <v>40</v>
      </c>
      <c r="C111" s="38" t="s">
        <v>118</v>
      </c>
      <c r="D111" s="38" t="s">
        <v>81</v>
      </c>
      <c r="E111" s="38" t="s">
        <v>87</v>
      </c>
      <c r="F111" s="38" t="s">
        <v>84</v>
      </c>
      <c r="G111" s="38" t="s">
        <v>102</v>
      </c>
      <c r="H111" s="38" t="s">
        <v>178</v>
      </c>
      <c r="I111" s="109"/>
      <c r="J111" s="109"/>
      <c r="K111" s="117">
        <v>10830</v>
      </c>
      <c r="L111" s="97">
        <v>2490</v>
      </c>
      <c r="M111" s="97">
        <v>2500</v>
      </c>
      <c r="N111" s="97">
        <v>1000</v>
      </c>
      <c r="O111" s="235">
        <v>1000</v>
      </c>
      <c r="P111" s="221">
        <v>1000</v>
      </c>
      <c r="Q111" s="238">
        <v>1000</v>
      </c>
      <c r="U111" t="s">
        <v>84</v>
      </c>
    </row>
    <row r="112" spans="1:17" ht="12.75">
      <c r="A112" s="38"/>
      <c r="B112" s="38"/>
      <c r="C112" s="38"/>
      <c r="D112" s="38"/>
      <c r="E112" s="38"/>
      <c r="F112" s="78" t="s">
        <v>242</v>
      </c>
      <c r="G112" s="78"/>
      <c r="H112" s="78" t="s">
        <v>243</v>
      </c>
      <c r="I112" s="104"/>
      <c r="J112" s="104"/>
      <c r="K112" s="114">
        <f aca="true" t="shared" si="16" ref="K112:Q112">SUM(K110:K111)</f>
        <v>41378</v>
      </c>
      <c r="L112" s="102">
        <f t="shared" si="16"/>
        <v>27844</v>
      </c>
      <c r="M112" s="102">
        <f t="shared" si="16"/>
        <v>27500</v>
      </c>
      <c r="N112" s="102">
        <f t="shared" si="16"/>
        <v>3174</v>
      </c>
      <c r="O112" s="228">
        <f t="shared" si="16"/>
        <v>1000</v>
      </c>
      <c r="P112" s="220">
        <f t="shared" si="16"/>
        <v>1000</v>
      </c>
      <c r="Q112" s="232">
        <f t="shared" si="16"/>
        <v>1000</v>
      </c>
    </row>
    <row r="113" spans="1:17" ht="12.75">
      <c r="A113" s="38" t="s">
        <v>82</v>
      </c>
      <c r="B113" s="38" t="s">
        <v>40</v>
      </c>
      <c r="C113" s="38" t="s">
        <v>118</v>
      </c>
      <c r="D113" s="38" t="s">
        <v>81</v>
      </c>
      <c r="E113" s="38" t="s">
        <v>87</v>
      </c>
      <c r="F113" s="38" t="s">
        <v>84</v>
      </c>
      <c r="G113" s="38" t="s">
        <v>107</v>
      </c>
      <c r="H113" s="38" t="s">
        <v>205</v>
      </c>
      <c r="I113" s="109"/>
      <c r="J113" s="109"/>
      <c r="K113" s="113">
        <v>35709</v>
      </c>
      <c r="L113" s="107">
        <v>35200</v>
      </c>
      <c r="M113" s="107">
        <v>33000</v>
      </c>
      <c r="N113" s="107">
        <v>33000</v>
      </c>
      <c r="O113" s="227">
        <v>33000</v>
      </c>
      <c r="P113" s="218">
        <v>38000</v>
      </c>
      <c r="Q113" s="231">
        <v>38000</v>
      </c>
    </row>
    <row r="114" spans="1:17" s="77" customFormat="1" ht="12.75">
      <c r="A114" s="78"/>
      <c r="B114" s="78"/>
      <c r="C114" s="78"/>
      <c r="D114" s="78"/>
      <c r="E114" s="78"/>
      <c r="F114" s="78" t="s">
        <v>244</v>
      </c>
      <c r="G114" s="78"/>
      <c r="H114" s="78" t="s">
        <v>243</v>
      </c>
      <c r="I114" s="104"/>
      <c r="J114" s="104"/>
      <c r="K114" s="114">
        <f aca="true" t="shared" si="17" ref="K114:Q114">SUM(K113)</f>
        <v>35709</v>
      </c>
      <c r="L114" s="102">
        <f t="shared" si="17"/>
        <v>35200</v>
      </c>
      <c r="M114" s="102">
        <f t="shared" si="17"/>
        <v>33000</v>
      </c>
      <c r="N114" s="102">
        <f t="shared" si="17"/>
        <v>33000</v>
      </c>
      <c r="O114" s="228">
        <f t="shared" si="17"/>
        <v>33000</v>
      </c>
      <c r="P114" s="220">
        <f t="shared" si="17"/>
        <v>38000</v>
      </c>
      <c r="Q114" s="232">
        <f t="shared" si="17"/>
        <v>38000</v>
      </c>
    </row>
    <row r="115" spans="1:17" ht="12.75">
      <c r="A115" s="38" t="s">
        <v>82</v>
      </c>
      <c r="B115" s="38" t="s">
        <v>40</v>
      </c>
      <c r="C115" s="38" t="s">
        <v>118</v>
      </c>
      <c r="D115" s="38" t="s">
        <v>35</v>
      </c>
      <c r="E115" s="38" t="s">
        <v>87</v>
      </c>
      <c r="F115" s="38" t="s">
        <v>84</v>
      </c>
      <c r="G115" s="38" t="s">
        <v>90</v>
      </c>
      <c r="H115" s="38" t="s">
        <v>179</v>
      </c>
      <c r="I115" s="109"/>
      <c r="J115" s="109"/>
      <c r="K115" s="113">
        <v>556</v>
      </c>
      <c r="L115" s="107">
        <v>620</v>
      </c>
      <c r="M115" s="107">
        <v>3500</v>
      </c>
      <c r="N115" s="107">
        <v>354</v>
      </c>
      <c r="O115" s="227">
        <v>500</v>
      </c>
      <c r="P115" s="218">
        <v>500</v>
      </c>
      <c r="Q115" s="231">
        <v>500</v>
      </c>
    </row>
    <row r="116" spans="1:17" ht="12.75">
      <c r="A116" s="38" t="s">
        <v>82</v>
      </c>
      <c r="B116" s="38" t="s">
        <v>40</v>
      </c>
      <c r="C116" s="38" t="s">
        <v>118</v>
      </c>
      <c r="D116" s="38" t="s">
        <v>35</v>
      </c>
      <c r="E116" s="38" t="s">
        <v>87</v>
      </c>
      <c r="F116" s="38" t="s">
        <v>84</v>
      </c>
      <c r="G116" s="38" t="s">
        <v>90</v>
      </c>
      <c r="H116" s="38" t="s">
        <v>100</v>
      </c>
      <c r="I116" s="109"/>
      <c r="J116" s="109"/>
      <c r="K116" s="113">
        <v>401</v>
      </c>
      <c r="L116" s="107">
        <v>356</v>
      </c>
      <c r="M116" s="107">
        <v>400</v>
      </c>
      <c r="N116" s="107">
        <v>400</v>
      </c>
      <c r="O116" s="227">
        <v>400</v>
      </c>
      <c r="P116" s="218">
        <v>400</v>
      </c>
      <c r="Q116" s="231">
        <v>400</v>
      </c>
    </row>
    <row r="117" spans="1:17" ht="12.75">
      <c r="A117" s="38" t="s">
        <v>82</v>
      </c>
      <c r="B117" s="38" t="s">
        <v>40</v>
      </c>
      <c r="C117" s="38" t="s">
        <v>118</v>
      </c>
      <c r="D117" s="38" t="s">
        <v>35</v>
      </c>
      <c r="E117" s="38" t="s">
        <v>87</v>
      </c>
      <c r="F117" s="38" t="s">
        <v>84</v>
      </c>
      <c r="G117" s="38" t="s">
        <v>91</v>
      </c>
      <c r="H117" s="38" t="s">
        <v>92</v>
      </c>
      <c r="I117" s="109"/>
      <c r="J117" s="109"/>
      <c r="K117" s="113">
        <v>355</v>
      </c>
      <c r="L117" s="107">
        <v>2894</v>
      </c>
      <c r="M117" s="107">
        <v>1300</v>
      </c>
      <c r="N117" s="107">
        <v>1500</v>
      </c>
      <c r="O117" s="227">
        <v>1500</v>
      </c>
      <c r="P117" s="218">
        <v>8000</v>
      </c>
      <c r="Q117" s="231">
        <v>8000</v>
      </c>
    </row>
    <row r="118" spans="1:17" ht="22.5">
      <c r="A118" s="38" t="s">
        <v>82</v>
      </c>
      <c r="B118" s="38" t="s">
        <v>40</v>
      </c>
      <c r="C118" s="38" t="s">
        <v>118</v>
      </c>
      <c r="D118" s="38" t="s">
        <v>35</v>
      </c>
      <c r="E118" s="38" t="s">
        <v>87</v>
      </c>
      <c r="F118" s="38" t="s">
        <v>84</v>
      </c>
      <c r="G118" s="38" t="s">
        <v>102</v>
      </c>
      <c r="H118" s="38" t="s">
        <v>180</v>
      </c>
      <c r="I118" s="109"/>
      <c r="J118" s="109"/>
      <c r="K118" s="117">
        <v>1878</v>
      </c>
      <c r="L118" s="97">
        <v>1483</v>
      </c>
      <c r="M118" s="97">
        <v>4000</v>
      </c>
      <c r="N118" s="97">
        <v>300</v>
      </c>
      <c r="O118" s="235">
        <v>300</v>
      </c>
      <c r="P118" s="221">
        <v>300</v>
      </c>
      <c r="Q118" s="238">
        <v>300</v>
      </c>
    </row>
    <row r="119" spans="1:17" ht="12.75">
      <c r="A119" s="38"/>
      <c r="B119" s="38" t="s">
        <v>145</v>
      </c>
      <c r="C119" s="38" t="s">
        <v>118</v>
      </c>
      <c r="D119" s="38" t="s">
        <v>35</v>
      </c>
      <c r="E119" s="38" t="s">
        <v>87</v>
      </c>
      <c r="F119" s="38"/>
      <c r="G119" s="38" t="s">
        <v>95</v>
      </c>
      <c r="H119" s="38" t="s">
        <v>218</v>
      </c>
      <c r="I119" s="109"/>
      <c r="J119" s="109"/>
      <c r="K119" s="113">
        <v>5128</v>
      </c>
      <c r="L119" s="107">
        <v>8684</v>
      </c>
      <c r="M119" s="107">
        <v>8500</v>
      </c>
      <c r="N119" s="107">
        <v>9500</v>
      </c>
      <c r="O119" s="227">
        <v>3500</v>
      </c>
      <c r="P119" s="218">
        <v>6500</v>
      </c>
      <c r="Q119" s="231">
        <v>6500</v>
      </c>
    </row>
    <row r="120" spans="1:17" ht="12.75">
      <c r="A120" s="38" t="s">
        <v>82</v>
      </c>
      <c r="B120" s="38" t="s">
        <v>40</v>
      </c>
      <c r="C120" s="38" t="s">
        <v>118</v>
      </c>
      <c r="D120" s="38" t="s">
        <v>35</v>
      </c>
      <c r="E120" s="38" t="s">
        <v>87</v>
      </c>
      <c r="F120" s="38" t="s">
        <v>84</v>
      </c>
      <c r="G120" s="38" t="s">
        <v>95</v>
      </c>
      <c r="H120" s="38" t="s">
        <v>181</v>
      </c>
      <c r="I120" s="109"/>
      <c r="J120" s="109"/>
      <c r="K120" s="113">
        <v>684</v>
      </c>
      <c r="L120" s="107">
        <v>531</v>
      </c>
      <c r="M120" s="107">
        <v>800</v>
      </c>
      <c r="N120" s="107">
        <v>400</v>
      </c>
      <c r="O120" s="227">
        <v>400</v>
      </c>
      <c r="P120" s="218">
        <v>400</v>
      </c>
      <c r="Q120" s="231">
        <v>400</v>
      </c>
    </row>
    <row r="121" spans="1:17" ht="12.75">
      <c r="A121" s="38"/>
      <c r="B121" s="38"/>
      <c r="C121" s="38"/>
      <c r="D121" s="38"/>
      <c r="E121" s="38"/>
      <c r="F121" s="38"/>
      <c r="G121" s="38" t="s">
        <v>108</v>
      </c>
      <c r="H121" s="38" t="s">
        <v>365</v>
      </c>
      <c r="I121" s="109"/>
      <c r="J121" s="109"/>
      <c r="K121" s="113">
        <v>0</v>
      </c>
      <c r="L121" s="107">
        <v>0</v>
      </c>
      <c r="M121" s="107">
        <v>0</v>
      </c>
      <c r="N121" s="107">
        <v>0</v>
      </c>
      <c r="O121" s="227">
        <v>3000</v>
      </c>
      <c r="P121" s="218">
        <v>3000</v>
      </c>
      <c r="Q121" s="231">
        <v>3000</v>
      </c>
    </row>
    <row r="122" spans="1:17" ht="12.75">
      <c r="A122" s="38" t="s">
        <v>82</v>
      </c>
      <c r="B122" s="38" t="s">
        <v>40</v>
      </c>
      <c r="C122" s="38" t="s">
        <v>118</v>
      </c>
      <c r="D122" s="38" t="s">
        <v>35</v>
      </c>
      <c r="E122" s="38" t="s">
        <v>87</v>
      </c>
      <c r="F122" s="38" t="s">
        <v>84</v>
      </c>
      <c r="G122" s="38" t="s">
        <v>108</v>
      </c>
      <c r="H122" s="38" t="s">
        <v>331</v>
      </c>
      <c r="I122" s="109"/>
      <c r="J122" s="109"/>
      <c r="K122" s="113">
        <v>60</v>
      </c>
      <c r="L122" s="107">
        <v>1624</v>
      </c>
      <c r="M122" s="107">
        <v>60</v>
      </c>
      <c r="N122" s="107">
        <v>1600</v>
      </c>
      <c r="O122" s="227">
        <v>1600</v>
      </c>
      <c r="P122" s="218">
        <v>1600</v>
      </c>
      <c r="Q122" s="231">
        <v>1600</v>
      </c>
    </row>
    <row r="123" spans="1:17" ht="12.75">
      <c r="A123" s="38"/>
      <c r="B123" s="38" t="s">
        <v>145</v>
      </c>
      <c r="C123" s="38" t="s">
        <v>118</v>
      </c>
      <c r="D123" s="38" t="s">
        <v>35</v>
      </c>
      <c r="E123" s="38" t="s">
        <v>87</v>
      </c>
      <c r="F123" s="38"/>
      <c r="G123" s="38" t="s">
        <v>108</v>
      </c>
      <c r="H123" s="38" t="s">
        <v>197</v>
      </c>
      <c r="I123" s="109"/>
      <c r="J123" s="109"/>
      <c r="K123" s="113">
        <v>1000</v>
      </c>
      <c r="L123" s="107">
        <v>1000</v>
      </c>
      <c r="M123" s="107">
        <v>1000</v>
      </c>
      <c r="N123" s="107">
        <v>1408</v>
      </c>
      <c r="O123" s="227">
        <v>1000</v>
      </c>
      <c r="P123" s="218">
        <v>1000</v>
      </c>
      <c r="Q123" s="231">
        <v>1000</v>
      </c>
    </row>
    <row r="124" spans="1:17" s="77" customFormat="1" ht="12.75">
      <c r="A124" s="78"/>
      <c r="B124" s="78"/>
      <c r="C124" s="78"/>
      <c r="D124" s="78"/>
      <c r="E124" s="78"/>
      <c r="F124" s="78" t="s">
        <v>242</v>
      </c>
      <c r="G124" s="78"/>
      <c r="H124" s="78" t="s">
        <v>243</v>
      </c>
      <c r="I124" s="104"/>
      <c r="J124" s="104"/>
      <c r="K124" s="114">
        <f aca="true" t="shared" si="18" ref="K124:Q124">SUM(K115:K123)</f>
        <v>10062</v>
      </c>
      <c r="L124" s="102">
        <f t="shared" si="18"/>
        <v>17192</v>
      </c>
      <c r="M124" s="102">
        <f t="shared" si="18"/>
        <v>19560</v>
      </c>
      <c r="N124" s="102">
        <f t="shared" si="18"/>
        <v>15462</v>
      </c>
      <c r="O124" s="228">
        <f t="shared" si="18"/>
        <v>12200</v>
      </c>
      <c r="P124" s="220">
        <f t="shared" si="18"/>
        <v>21700</v>
      </c>
      <c r="Q124" s="232">
        <f t="shared" si="18"/>
        <v>21700</v>
      </c>
    </row>
    <row r="125" spans="1:17" ht="22.5">
      <c r="A125" s="38" t="s">
        <v>82</v>
      </c>
      <c r="B125" s="38" t="s">
        <v>40</v>
      </c>
      <c r="C125" s="38" t="s">
        <v>118</v>
      </c>
      <c r="D125" s="38" t="s">
        <v>36</v>
      </c>
      <c r="E125" s="38" t="s">
        <v>87</v>
      </c>
      <c r="F125" s="38" t="s">
        <v>84</v>
      </c>
      <c r="G125" s="38" t="s">
        <v>102</v>
      </c>
      <c r="H125" s="38" t="s">
        <v>355</v>
      </c>
      <c r="I125" s="109"/>
      <c r="J125" s="109"/>
      <c r="K125" s="113">
        <v>332</v>
      </c>
      <c r="L125" s="107">
        <v>35</v>
      </c>
      <c r="M125" s="107">
        <v>1000</v>
      </c>
      <c r="N125" s="107">
        <v>800</v>
      </c>
      <c r="O125" s="227">
        <v>1000</v>
      </c>
      <c r="P125" s="218">
        <v>1000</v>
      </c>
      <c r="Q125" s="231">
        <v>1000</v>
      </c>
    </row>
    <row r="126" spans="1:17" ht="22.5">
      <c r="A126" s="38" t="s">
        <v>82</v>
      </c>
      <c r="B126" s="38" t="s">
        <v>40</v>
      </c>
      <c r="C126" s="38" t="s">
        <v>118</v>
      </c>
      <c r="D126" s="38" t="s">
        <v>36</v>
      </c>
      <c r="E126" s="38" t="s">
        <v>87</v>
      </c>
      <c r="F126" s="38" t="s">
        <v>84</v>
      </c>
      <c r="G126" s="38" t="s">
        <v>95</v>
      </c>
      <c r="H126" s="38" t="s">
        <v>356</v>
      </c>
      <c r="I126" s="109"/>
      <c r="J126" s="109"/>
      <c r="K126" s="113">
        <v>8790</v>
      </c>
      <c r="L126" s="107">
        <v>5278</v>
      </c>
      <c r="M126" s="107">
        <v>6000</v>
      </c>
      <c r="N126" s="107">
        <v>6000</v>
      </c>
      <c r="O126" s="227">
        <v>6000</v>
      </c>
      <c r="P126" s="218">
        <v>6000</v>
      </c>
      <c r="Q126" s="231">
        <v>6000</v>
      </c>
    </row>
    <row r="127" spans="1:17" s="77" customFormat="1" ht="12.75">
      <c r="A127" s="78"/>
      <c r="B127" s="78"/>
      <c r="C127" s="78"/>
      <c r="D127" s="78"/>
      <c r="E127" s="78"/>
      <c r="F127" s="78" t="s">
        <v>242</v>
      </c>
      <c r="G127" s="78"/>
      <c r="H127" s="78" t="s">
        <v>243</v>
      </c>
      <c r="I127" s="104"/>
      <c r="J127" s="104"/>
      <c r="K127" s="114">
        <f aca="true" t="shared" si="19" ref="K127:Q127">SUM(K125:K126)</f>
        <v>9122</v>
      </c>
      <c r="L127" s="102">
        <f t="shared" si="19"/>
        <v>5313</v>
      </c>
      <c r="M127" s="102">
        <f>SUM(M125:M126)</f>
        <v>7000</v>
      </c>
      <c r="N127" s="102">
        <f t="shared" si="19"/>
        <v>6800</v>
      </c>
      <c r="O127" s="228">
        <f t="shared" si="19"/>
        <v>7000</v>
      </c>
      <c r="P127" s="220">
        <f t="shared" si="19"/>
        <v>7000</v>
      </c>
      <c r="Q127" s="232">
        <f t="shared" si="19"/>
        <v>7000</v>
      </c>
    </row>
    <row r="128" spans="1:17" ht="12.75">
      <c r="A128" s="38" t="s">
        <v>82</v>
      </c>
      <c r="B128" s="38" t="s">
        <v>40</v>
      </c>
      <c r="C128" s="38" t="s">
        <v>118</v>
      </c>
      <c r="D128" s="38" t="s">
        <v>117</v>
      </c>
      <c r="E128" s="38" t="s">
        <v>87</v>
      </c>
      <c r="F128" s="38" t="s">
        <v>84</v>
      </c>
      <c r="G128" s="38" t="s">
        <v>90</v>
      </c>
      <c r="H128" s="38" t="s">
        <v>182</v>
      </c>
      <c r="I128" s="109"/>
      <c r="J128" s="109"/>
      <c r="K128" s="113">
        <v>0</v>
      </c>
      <c r="L128" s="107">
        <v>150</v>
      </c>
      <c r="M128" s="107">
        <v>150</v>
      </c>
      <c r="N128" s="107">
        <v>127</v>
      </c>
      <c r="O128" s="227">
        <v>150</v>
      </c>
      <c r="P128" s="218">
        <v>150</v>
      </c>
      <c r="Q128" s="231">
        <v>150</v>
      </c>
    </row>
    <row r="129" spans="1:17" ht="12.75">
      <c r="A129" s="38" t="s">
        <v>82</v>
      </c>
      <c r="B129" s="38" t="s">
        <v>40</v>
      </c>
      <c r="C129" s="38" t="s">
        <v>118</v>
      </c>
      <c r="D129" s="38" t="s">
        <v>117</v>
      </c>
      <c r="E129" s="38" t="s">
        <v>87</v>
      </c>
      <c r="F129" s="38" t="s">
        <v>84</v>
      </c>
      <c r="G129" s="38" t="s">
        <v>90</v>
      </c>
      <c r="H129" s="38" t="s">
        <v>100</v>
      </c>
      <c r="I129" s="109"/>
      <c r="J129" s="109"/>
      <c r="K129" s="113">
        <v>27</v>
      </c>
      <c r="L129" s="107">
        <v>100</v>
      </c>
      <c r="M129" s="107">
        <v>100</v>
      </c>
      <c r="N129" s="107">
        <v>536</v>
      </c>
      <c r="O129" s="227">
        <v>600</v>
      </c>
      <c r="P129" s="218">
        <v>600</v>
      </c>
      <c r="Q129" s="231">
        <v>600</v>
      </c>
    </row>
    <row r="130" spans="1:17" ht="22.5">
      <c r="A130" s="38" t="s">
        <v>82</v>
      </c>
      <c r="B130" s="38" t="s">
        <v>40</v>
      </c>
      <c r="C130" s="38" t="s">
        <v>118</v>
      </c>
      <c r="D130" s="38" t="s">
        <v>117</v>
      </c>
      <c r="E130" s="38" t="s">
        <v>87</v>
      </c>
      <c r="F130" s="38" t="s">
        <v>84</v>
      </c>
      <c r="G130" s="38" t="s">
        <v>102</v>
      </c>
      <c r="H130" s="38" t="s">
        <v>183</v>
      </c>
      <c r="I130" s="109"/>
      <c r="J130" s="109"/>
      <c r="K130" s="113">
        <v>428</v>
      </c>
      <c r="L130" s="107">
        <v>0</v>
      </c>
      <c r="M130" s="107">
        <v>0</v>
      </c>
      <c r="N130" s="107">
        <v>100</v>
      </c>
      <c r="O130" s="227">
        <v>150</v>
      </c>
      <c r="P130" s="218">
        <v>150</v>
      </c>
      <c r="Q130" s="231">
        <v>150</v>
      </c>
    </row>
    <row r="131" spans="1:17" s="77" customFormat="1" ht="12.75">
      <c r="A131" s="78"/>
      <c r="B131" s="78"/>
      <c r="C131" s="78"/>
      <c r="D131" s="78"/>
      <c r="E131" s="78"/>
      <c r="F131" s="78" t="s">
        <v>242</v>
      </c>
      <c r="G131" s="78"/>
      <c r="H131" s="78" t="s">
        <v>243</v>
      </c>
      <c r="I131" s="104"/>
      <c r="J131" s="104"/>
      <c r="K131" s="114">
        <f aca="true" t="shared" si="20" ref="K131:Q131">SUM(K128:K130)</f>
        <v>455</v>
      </c>
      <c r="L131" s="102">
        <f t="shared" si="20"/>
        <v>250</v>
      </c>
      <c r="M131" s="102">
        <f t="shared" si="20"/>
        <v>250</v>
      </c>
      <c r="N131" s="102">
        <f t="shared" si="20"/>
        <v>763</v>
      </c>
      <c r="O131" s="228">
        <f t="shared" si="20"/>
        <v>900</v>
      </c>
      <c r="P131" s="220">
        <f t="shared" si="20"/>
        <v>900</v>
      </c>
      <c r="Q131" s="232">
        <f t="shared" si="20"/>
        <v>900</v>
      </c>
    </row>
    <row r="132" spans="1:17" s="77" customFormat="1" ht="12.75">
      <c r="A132" s="78"/>
      <c r="B132" s="78"/>
      <c r="C132" s="78"/>
      <c r="D132" s="78"/>
      <c r="E132" s="78"/>
      <c r="F132" s="78"/>
      <c r="G132" s="78"/>
      <c r="H132" s="78" t="s">
        <v>270</v>
      </c>
      <c r="I132" s="104"/>
      <c r="J132" s="104"/>
      <c r="K132" s="114"/>
      <c r="L132" s="102"/>
      <c r="M132" s="102"/>
      <c r="N132" s="102"/>
      <c r="O132" s="228"/>
      <c r="P132" s="220"/>
      <c r="Q132" s="232"/>
    </row>
    <row r="133" spans="1:17" ht="12.75">
      <c r="A133" s="38" t="s">
        <v>82</v>
      </c>
      <c r="B133" s="38" t="s">
        <v>40</v>
      </c>
      <c r="C133" s="38" t="s">
        <v>119</v>
      </c>
      <c r="D133" s="38" t="s">
        <v>35</v>
      </c>
      <c r="E133" s="38" t="s">
        <v>87</v>
      </c>
      <c r="F133" s="38" t="s">
        <v>84</v>
      </c>
      <c r="G133" s="38" t="s">
        <v>94</v>
      </c>
      <c r="H133" s="38" t="s">
        <v>184</v>
      </c>
      <c r="I133" s="109"/>
      <c r="J133" s="109"/>
      <c r="K133" s="113">
        <v>250</v>
      </c>
      <c r="L133" s="107">
        <v>200</v>
      </c>
      <c r="M133" s="107">
        <v>200</v>
      </c>
      <c r="N133" s="107">
        <v>302</v>
      </c>
      <c r="O133" s="227">
        <v>300</v>
      </c>
      <c r="P133" s="218">
        <v>300</v>
      </c>
      <c r="Q133" s="231">
        <v>300</v>
      </c>
    </row>
    <row r="134" spans="1:17" ht="12.75">
      <c r="A134" s="38" t="s">
        <v>82</v>
      </c>
      <c r="B134" s="38" t="s">
        <v>40</v>
      </c>
      <c r="C134" s="38" t="s">
        <v>119</v>
      </c>
      <c r="D134" s="38" t="s">
        <v>35</v>
      </c>
      <c r="E134" s="38" t="s">
        <v>87</v>
      </c>
      <c r="F134" s="38" t="s">
        <v>84</v>
      </c>
      <c r="G134" s="38" t="s">
        <v>108</v>
      </c>
      <c r="H134" s="38" t="s">
        <v>354</v>
      </c>
      <c r="I134" s="109"/>
      <c r="J134" s="109"/>
      <c r="K134" s="113">
        <v>5731</v>
      </c>
      <c r="L134" s="107">
        <v>5869</v>
      </c>
      <c r="M134" s="107">
        <v>6000</v>
      </c>
      <c r="N134" s="107">
        <v>6000</v>
      </c>
      <c r="O134" s="227">
        <v>7000</v>
      </c>
      <c r="P134" s="218">
        <v>7000</v>
      </c>
      <c r="Q134" s="231">
        <v>7000</v>
      </c>
    </row>
    <row r="135" spans="1:17" ht="12.75">
      <c r="A135" s="38" t="s">
        <v>82</v>
      </c>
      <c r="B135" s="38" t="s">
        <v>40</v>
      </c>
      <c r="C135" s="38" t="s">
        <v>119</v>
      </c>
      <c r="D135" s="38" t="s">
        <v>35</v>
      </c>
      <c r="E135" s="38" t="s">
        <v>87</v>
      </c>
      <c r="F135" s="38" t="s">
        <v>84</v>
      </c>
      <c r="G135" s="38" t="s">
        <v>108</v>
      </c>
      <c r="H135" s="38" t="s">
        <v>338</v>
      </c>
      <c r="I135" s="109"/>
      <c r="J135" s="109"/>
      <c r="K135" s="113">
        <v>0</v>
      </c>
      <c r="L135" s="107">
        <v>0</v>
      </c>
      <c r="M135" s="107">
        <v>0</v>
      </c>
      <c r="N135" s="107">
        <v>0</v>
      </c>
      <c r="O135" s="227">
        <v>10000</v>
      </c>
      <c r="P135" s="218">
        <v>10000</v>
      </c>
      <c r="Q135" s="231">
        <v>10000</v>
      </c>
    </row>
    <row r="136" spans="1:17" s="77" customFormat="1" ht="12.75">
      <c r="A136" s="78"/>
      <c r="B136" s="78"/>
      <c r="C136" s="78"/>
      <c r="D136" s="78"/>
      <c r="E136" s="78"/>
      <c r="F136" s="78" t="s">
        <v>242</v>
      </c>
      <c r="G136" s="78"/>
      <c r="H136" s="78" t="s">
        <v>243</v>
      </c>
      <c r="I136" s="104"/>
      <c r="J136" s="104"/>
      <c r="K136" s="114">
        <f aca="true" t="shared" si="21" ref="K136:Q136">SUM(K133:K135)</f>
        <v>5981</v>
      </c>
      <c r="L136" s="102">
        <f t="shared" si="21"/>
        <v>6069</v>
      </c>
      <c r="M136" s="102">
        <f t="shared" si="21"/>
        <v>6200</v>
      </c>
      <c r="N136" s="102">
        <f t="shared" si="21"/>
        <v>6302</v>
      </c>
      <c r="O136" s="228">
        <f t="shared" si="21"/>
        <v>17300</v>
      </c>
      <c r="P136" s="220">
        <f t="shared" si="21"/>
        <v>17300</v>
      </c>
      <c r="Q136" s="232">
        <f t="shared" si="21"/>
        <v>17300</v>
      </c>
    </row>
    <row r="137" spans="1:19" ht="12.75">
      <c r="A137" s="366" t="s">
        <v>70</v>
      </c>
      <c r="B137" s="366"/>
      <c r="C137" s="366"/>
      <c r="D137" s="366"/>
      <c r="E137" s="366"/>
      <c r="F137" s="366"/>
      <c r="G137" s="366"/>
      <c r="H137" s="366"/>
      <c r="I137" s="102" t="e">
        <f>#REF!+#REF!+#REF!+#REF!+#REF!+#REF!+#REF!+#REF!+#REF!+#REF!+#REF!+#REF!+#REF!+#REF!+#REF!+#REF!+#REF!+#REF!+#REF!+#REF!</f>
        <v>#REF!</v>
      </c>
      <c r="J137" s="102" t="e">
        <f>#REF!+#REF!+#REF!+#REF!+#REF!+#REF!+#REF!+#REF!+#REF!+#REF!+#REF!+#REF!+#REF!+#REF!+#REF!+#REF!+#REF!+#REF!+#REF!+#REF!</f>
        <v>#REF!</v>
      </c>
      <c r="K137" s="102">
        <f>K136+K131+K127+K124+K114+K112+K108+K102+K98+K93+K91+K88+K83+K74+K64+K59+K56+K52+K46+K14+K11</f>
        <v>990920</v>
      </c>
      <c r="L137" s="102">
        <f>L136+L131+L127+L124+L114+L112+L108+L102+L98+L93+L91+L88+L83+L80+L74+L64+L59+L56+L52+L46+L14+L11</f>
        <v>1056650</v>
      </c>
      <c r="M137" s="102">
        <f>M136+M131+M127+M124+M114+M112+M108+M102+M98+M93+M91+M88+M83+M80+M74+M64+M59+M56+M52+M46+M14+M11</f>
        <v>1045937</v>
      </c>
      <c r="N137" s="102">
        <f>N136+N131+N127+N124+N114+N112+N108+N102+N98+N93+N91+N88+N83+N80+N74+N64+N59+N56+N52+N46+N14+N11</f>
        <v>962178</v>
      </c>
      <c r="O137" s="228">
        <f>O136+O131+O127+O124+O114+O112+O108+O102+O98+O93+O91+O88+O83+O80+O74+O64+O59+O56+O52+O46+O14+O11</f>
        <v>1111453</v>
      </c>
      <c r="P137" s="220">
        <f>P136+P131+P127+P124+P114+P112+P108+P102+P98+P93+P91+P88+P83+P80+P74+P64+P59+P56+P52+P46+P14+P11</f>
        <v>1170953</v>
      </c>
      <c r="Q137" s="232">
        <f>Q136+Q131+Q127+Q124+Q114+Q112+Q108+Q102+Q98+Q93+Q88+Q83+Q80+Q74+Q64+Q59+Q56+Q52+Q46+Q14+Q11</f>
        <v>1168953</v>
      </c>
      <c r="S137" s="46"/>
    </row>
    <row r="138" spans="1:17" ht="12.75" customHeight="1">
      <c r="A138" s="149"/>
      <c r="B138" s="44"/>
      <c r="C138" s="149"/>
      <c r="D138" s="149"/>
      <c r="E138" s="149"/>
      <c r="F138" s="149"/>
      <c r="G138" s="149"/>
      <c r="H138" s="316" t="s">
        <v>375</v>
      </c>
      <c r="I138" s="109"/>
      <c r="J138" s="109"/>
      <c r="K138" s="113">
        <v>248693</v>
      </c>
      <c r="L138" s="107">
        <v>270736</v>
      </c>
      <c r="M138" s="107">
        <v>262000</v>
      </c>
      <c r="N138" s="107">
        <v>262000</v>
      </c>
      <c r="O138" s="227">
        <v>330000</v>
      </c>
      <c r="P138" s="218">
        <v>330000</v>
      </c>
      <c r="Q138" s="231">
        <v>330000</v>
      </c>
    </row>
    <row r="139" spans="1:17" ht="12.75" customHeight="1">
      <c r="A139" s="149"/>
      <c r="B139" s="149"/>
      <c r="C139" s="149"/>
      <c r="D139" s="149"/>
      <c r="E139" s="149"/>
      <c r="F139" s="149"/>
      <c r="G139" s="149"/>
      <c r="H139" s="316" t="s">
        <v>376</v>
      </c>
      <c r="I139" s="109"/>
      <c r="J139" s="109"/>
      <c r="K139" s="113">
        <v>410516</v>
      </c>
      <c r="L139" s="107">
        <v>462049</v>
      </c>
      <c r="M139" s="107">
        <v>468000</v>
      </c>
      <c r="N139" s="107">
        <v>528000</v>
      </c>
      <c r="O139" s="227">
        <v>528000</v>
      </c>
      <c r="P139" s="218">
        <v>528000</v>
      </c>
      <c r="Q139" s="231">
        <v>528000</v>
      </c>
    </row>
    <row r="140" spans="1:17" ht="12.75" customHeight="1">
      <c r="A140" s="149"/>
      <c r="B140" s="149"/>
      <c r="C140" s="149"/>
      <c r="D140" s="149"/>
      <c r="E140" s="149"/>
      <c r="F140" s="149"/>
      <c r="G140" s="149"/>
      <c r="H140" s="43"/>
      <c r="I140" s="109"/>
      <c r="J140" s="109"/>
      <c r="K140" s="114">
        <f aca="true" t="shared" si="22" ref="K140:Q140">SUM(K138:K139)</f>
        <v>659209</v>
      </c>
      <c r="L140" s="102">
        <f t="shared" si="22"/>
        <v>732785</v>
      </c>
      <c r="M140" s="102">
        <f t="shared" si="22"/>
        <v>730000</v>
      </c>
      <c r="N140" s="102">
        <f t="shared" si="22"/>
        <v>790000</v>
      </c>
      <c r="O140" s="228">
        <f t="shared" si="22"/>
        <v>858000</v>
      </c>
      <c r="P140" s="220">
        <f t="shared" si="22"/>
        <v>858000</v>
      </c>
      <c r="Q140" s="232">
        <f t="shared" si="22"/>
        <v>858000</v>
      </c>
    </row>
    <row r="141" spans="1:17" ht="12.75" customHeight="1">
      <c r="A141" s="368" t="s">
        <v>186</v>
      </c>
      <c r="B141" s="368"/>
      <c r="C141" s="368"/>
      <c r="D141" s="368"/>
      <c r="E141" s="368"/>
      <c r="F141" s="368"/>
      <c r="G141" s="368"/>
      <c r="H141" s="44"/>
      <c r="I141" s="109"/>
      <c r="J141" s="109"/>
      <c r="K141" s="114">
        <f aca="true" t="shared" si="23" ref="K141:Q141">K140+K137</f>
        <v>1650129</v>
      </c>
      <c r="L141" s="102">
        <f t="shared" si="23"/>
        <v>1789435</v>
      </c>
      <c r="M141" s="102">
        <f t="shared" si="23"/>
        <v>1775937</v>
      </c>
      <c r="N141" s="102">
        <f t="shared" si="23"/>
        <v>1752178</v>
      </c>
      <c r="O141" s="228">
        <f t="shared" si="23"/>
        <v>1969453</v>
      </c>
      <c r="P141" s="220">
        <f t="shared" si="23"/>
        <v>2028953</v>
      </c>
      <c r="Q141" s="232">
        <f t="shared" si="23"/>
        <v>2026953</v>
      </c>
    </row>
    <row r="142" spans="1:16" ht="12.75" customHeight="1">
      <c r="A142" s="36"/>
      <c r="P142" s="211"/>
    </row>
    <row r="143" ht="12.75" customHeight="1">
      <c r="H143" s="35"/>
    </row>
    <row r="144" ht="12.75" customHeight="1">
      <c r="H144" s="35"/>
    </row>
    <row r="145" spans="8:11" ht="12.75" customHeight="1">
      <c r="H145" s="35"/>
      <c r="K145" s="315"/>
    </row>
    <row r="146" ht="12.75" customHeight="1">
      <c r="H146" s="35"/>
    </row>
    <row r="147" ht="12.75" customHeight="1">
      <c r="H147" s="35"/>
    </row>
    <row r="148" ht="12.75" customHeight="1">
      <c r="H148" s="35"/>
    </row>
    <row r="149" ht="12.75" customHeight="1">
      <c r="H149" s="37"/>
    </row>
  </sheetData>
  <sheetProtection/>
  <mergeCells count="5">
    <mergeCell ref="A1:H2"/>
    <mergeCell ref="A137:H137"/>
    <mergeCell ref="A4:H4"/>
    <mergeCell ref="A3:H3"/>
    <mergeCell ref="A141:G141"/>
  </mergeCells>
  <printOptions/>
  <pageMargins left="0.2755905511811024" right="0" top="0.5905511811023623" bottom="0.3937007874015748" header="0.5118110236220472" footer="0.5118110236220472"/>
  <pageSetup fitToHeight="0" fitToWidth="1" horizontalDpi="600" verticalDpi="600" orientation="landscape" paperSize="9" scale="67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5"/>
  <sheetViews>
    <sheetView view="pageLayout" workbookViewId="0" topLeftCell="A1">
      <selection activeCell="A1" sqref="A1:O19"/>
    </sheetView>
  </sheetViews>
  <sheetFormatPr defaultColWidth="10.28125" defaultRowHeight="12.75" customHeight="1"/>
  <cols>
    <col min="1" max="4" width="11.7109375" style="17" customWidth="1"/>
    <col min="5" max="5" width="49.421875" style="17" customWidth="1"/>
    <col min="6" max="6" width="10.28125" style="1" hidden="1" customWidth="1"/>
    <col min="7" max="8" width="10.8515625" style="1" hidden="1" customWidth="1"/>
    <col min="9" max="9" width="12.57421875" style="1" customWidth="1"/>
    <col min="10" max="11" width="11.421875" style="0" customWidth="1"/>
    <col min="12" max="12" width="12.8515625" style="0" customWidth="1"/>
    <col min="13" max="14" width="10.28125" style="0" customWidth="1"/>
    <col min="15" max="15" width="10.7109375" style="0" customWidth="1"/>
  </cols>
  <sheetData>
    <row r="1" spans="1:7" ht="12.75">
      <c r="A1" s="370" t="s">
        <v>23</v>
      </c>
      <c r="B1" s="370"/>
      <c r="C1" s="370"/>
      <c r="D1" s="370"/>
      <c r="E1" s="370"/>
      <c r="F1" s="24"/>
      <c r="G1" s="24"/>
    </row>
    <row r="2" spans="1:8" ht="12.75">
      <c r="A2" s="370"/>
      <c r="B2" s="370"/>
      <c r="C2" s="370"/>
      <c r="D2" s="370"/>
      <c r="E2" s="370"/>
      <c r="F2" s="24" t="e">
        <f>#REF!</f>
        <v>#REF!</v>
      </c>
      <c r="G2" s="24" t="e">
        <f>#REF!</f>
        <v>#REF!</v>
      </c>
      <c r="H2" s="1" t="e">
        <f>#REF!</f>
        <v>#REF!</v>
      </c>
    </row>
    <row r="3" spans="1:7" ht="12.75">
      <c r="A3" s="369" t="s">
        <v>120</v>
      </c>
      <c r="B3" s="369"/>
      <c r="C3" s="369"/>
      <c r="D3" s="369"/>
      <c r="E3" s="369"/>
      <c r="F3" s="24"/>
      <c r="G3" s="24"/>
    </row>
    <row r="4" spans="1:15" ht="30" customHeight="1">
      <c r="A4" s="361" t="s">
        <v>121</v>
      </c>
      <c r="B4" s="362"/>
      <c r="C4" s="362"/>
      <c r="D4" s="362"/>
      <c r="E4" s="362"/>
      <c r="F4" s="158"/>
      <c r="G4" s="158"/>
      <c r="H4" s="158"/>
      <c r="I4" s="154" t="s">
        <v>222</v>
      </c>
      <c r="J4" s="154" t="s">
        <v>222</v>
      </c>
      <c r="K4" s="154" t="s">
        <v>144</v>
      </c>
      <c r="L4" s="169" t="s">
        <v>317</v>
      </c>
      <c r="M4" s="154" t="s">
        <v>144</v>
      </c>
      <c r="N4" s="154" t="s">
        <v>144</v>
      </c>
      <c r="O4" s="154" t="s">
        <v>144</v>
      </c>
    </row>
    <row r="5" spans="1:15" ht="33.75" customHeight="1">
      <c r="A5" s="155" t="s">
        <v>26</v>
      </c>
      <c r="B5" s="155" t="s">
        <v>226</v>
      </c>
      <c r="C5" s="155" t="s">
        <v>27</v>
      </c>
      <c r="D5" s="155" t="s">
        <v>28</v>
      </c>
      <c r="E5" s="156" t="s">
        <v>29</v>
      </c>
      <c r="F5" s="157"/>
      <c r="G5" s="157"/>
      <c r="H5" s="157"/>
      <c r="I5" s="157">
        <v>2017</v>
      </c>
      <c r="J5" s="157">
        <v>2018</v>
      </c>
      <c r="K5" s="157">
        <v>2019</v>
      </c>
      <c r="L5" s="261">
        <v>2019</v>
      </c>
      <c r="M5" s="215">
        <v>2020</v>
      </c>
      <c r="N5" s="256">
        <v>2021</v>
      </c>
      <c r="O5" s="248">
        <v>2022</v>
      </c>
    </row>
    <row r="6" spans="1:15" ht="12.75">
      <c r="A6" s="39" t="s">
        <v>31</v>
      </c>
      <c r="B6" s="39"/>
      <c r="C6" s="39" t="s">
        <v>32</v>
      </c>
      <c r="D6" s="39" t="s">
        <v>33</v>
      </c>
      <c r="E6" s="57" t="s">
        <v>34</v>
      </c>
      <c r="F6" s="126"/>
      <c r="G6" s="126"/>
      <c r="H6" s="126"/>
      <c r="I6" s="125"/>
      <c r="J6" s="125">
        <v>1</v>
      </c>
      <c r="K6" s="125">
        <v>1</v>
      </c>
      <c r="L6" s="125"/>
      <c r="M6" s="252">
        <v>1</v>
      </c>
      <c r="N6" s="257"/>
      <c r="O6" s="249">
        <v>1</v>
      </c>
    </row>
    <row r="7" spans="1:15" ht="12.75">
      <c r="A7" s="38" t="s">
        <v>37</v>
      </c>
      <c r="B7" s="38"/>
      <c r="C7" s="38" t="s">
        <v>122</v>
      </c>
      <c r="D7" s="38" t="s">
        <v>39</v>
      </c>
      <c r="E7" s="82" t="s">
        <v>360</v>
      </c>
      <c r="F7" s="113"/>
      <c r="G7" s="113"/>
      <c r="H7" s="113"/>
      <c r="I7" s="113">
        <v>0</v>
      </c>
      <c r="J7" s="110">
        <v>0</v>
      </c>
      <c r="K7" s="110">
        <v>0</v>
      </c>
      <c r="L7" s="110">
        <v>0</v>
      </c>
      <c r="M7" s="253">
        <v>30000</v>
      </c>
      <c r="N7" s="258">
        <v>0</v>
      </c>
      <c r="O7" s="250">
        <v>0</v>
      </c>
    </row>
    <row r="8" spans="1:15" ht="12.75">
      <c r="A8" s="38"/>
      <c r="B8" s="38"/>
      <c r="C8" s="38" t="s">
        <v>122</v>
      </c>
      <c r="D8" s="38"/>
      <c r="E8" s="82" t="s">
        <v>374</v>
      </c>
      <c r="F8" s="113"/>
      <c r="G8" s="113"/>
      <c r="H8" s="113"/>
      <c r="I8" s="113">
        <v>5000</v>
      </c>
      <c r="J8" s="110">
        <v>0</v>
      </c>
      <c r="K8" s="110">
        <v>0</v>
      </c>
      <c r="L8" s="110">
        <v>0</v>
      </c>
      <c r="M8" s="253">
        <v>0</v>
      </c>
      <c r="N8" s="258">
        <v>0</v>
      </c>
      <c r="O8" s="250">
        <v>0</v>
      </c>
    </row>
    <row r="9" spans="1:15" ht="12.75">
      <c r="A9" s="38"/>
      <c r="B9" s="38"/>
      <c r="C9" s="38" t="s">
        <v>122</v>
      </c>
      <c r="D9" s="38"/>
      <c r="E9" s="82" t="s">
        <v>373</v>
      </c>
      <c r="F9" s="113"/>
      <c r="G9" s="113"/>
      <c r="H9" s="113"/>
      <c r="I9" s="113">
        <v>0</v>
      </c>
      <c r="J9" s="110">
        <v>1735</v>
      </c>
      <c r="K9" s="110">
        <v>0</v>
      </c>
      <c r="L9" s="110">
        <v>0</v>
      </c>
      <c r="M9" s="253">
        <v>0</v>
      </c>
      <c r="N9" s="258">
        <v>0</v>
      </c>
      <c r="O9" s="250">
        <v>0</v>
      </c>
    </row>
    <row r="10" spans="1:15" ht="12.75">
      <c r="A10" s="38" t="s">
        <v>320</v>
      </c>
      <c r="B10" s="38"/>
      <c r="C10" s="38" t="s">
        <v>122</v>
      </c>
      <c r="D10" s="38"/>
      <c r="E10" s="82" t="s">
        <v>319</v>
      </c>
      <c r="F10" s="113"/>
      <c r="G10" s="113"/>
      <c r="H10" s="113"/>
      <c r="I10" s="113">
        <v>0</v>
      </c>
      <c r="J10" s="110">
        <v>11964</v>
      </c>
      <c r="K10" s="110">
        <v>0</v>
      </c>
      <c r="L10" s="110">
        <v>5000</v>
      </c>
      <c r="M10" s="253">
        <v>57874</v>
      </c>
      <c r="N10" s="258">
        <v>0</v>
      </c>
      <c r="O10" s="250">
        <v>0</v>
      </c>
    </row>
    <row r="11" spans="1:15" ht="12.75">
      <c r="A11" s="38" t="s">
        <v>41</v>
      </c>
      <c r="B11" s="38"/>
      <c r="C11" s="38" t="s">
        <v>122</v>
      </c>
      <c r="D11" s="38"/>
      <c r="E11" s="82" t="s">
        <v>372</v>
      </c>
      <c r="F11" s="113"/>
      <c r="G11" s="113"/>
      <c r="H11" s="113"/>
      <c r="I11" s="113">
        <v>0</v>
      </c>
      <c r="J11" s="110">
        <v>148600</v>
      </c>
      <c r="K11" s="110">
        <v>0</v>
      </c>
      <c r="L11" s="110">
        <v>0</v>
      </c>
      <c r="M11" s="253">
        <v>0</v>
      </c>
      <c r="N11" s="258">
        <v>0</v>
      </c>
      <c r="O11" s="250">
        <v>0</v>
      </c>
    </row>
    <row r="12" spans="1:15" ht="12.75">
      <c r="A12" s="38" t="s">
        <v>321</v>
      </c>
      <c r="B12" s="260" t="s">
        <v>223</v>
      </c>
      <c r="C12" s="38" t="s">
        <v>122</v>
      </c>
      <c r="D12" s="38"/>
      <c r="E12" s="82" t="s">
        <v>319</v>
      </c>
      <c r="F12" s="113"/>
      <c r="G12" s="113"/>
      <c r="H12" s="113"/>
      <c r="I12" s="113"/>
      <c r="J12" s="110">
        <v>0</v>
      </c>
      <c r="K12" s="110">
        <v>0</v>
      </c>
      <c r="L12" s="110">
        <v>40000</v>
      </c>
      <c r="M12" s="253">
        <v>491931</v>
      </c>
      <c r="N12" s="258">
        <v>0</v>
      </c>
      <c r="O12" s="250">
        <v>0</v>
      </c>
    </row>
    <row r="13" spans="1:15" s="77" customFormat="1" ht="12.75">
      <c r="A13" s="78"/>
      <c r="B13" s="78" t="s">
        <v>223</v>
      </c>
      <c r="C13" s="78"/>
      <c r="D13" s="78"/>
      <c r="E13" s="83" t="s">
        <v>247</v>
      </c>
      <c r="F13" s="113"/>
      <c r="G13" s="113"/>
      <c r="H13" s="113"/>
      <c r="I13" s="114">
        <v>5000</v>
      </c>
      <c r="J13" s="105">
        <f>SUM(J7:J12)</f>
        <v>162299</v>
      </c>
      <c r="K13" s="105">
        <f>SUM(K7)</f>
        <v>0</v>
      </c>
      <c r="L13" s="105">
        <f>SUM(L7:L12)</f>
        <v>45000</v>
      </c>
      <c r="M13" s="254">
        <f>SUM(M7:M12)</f>
        <v>579805</v>
      </c>
      <c r="N13" s="259">
        <f>SUM(N7:N12)</f>
        <v>0</v>
      </c>
      <c r="O13" s="251">
        <f>SUM(O7:O12)</f>
        <v>0</v>
      </c>
    </row>
    <row r="14" spans="1:15" s="77" customFormat="1" ht="12.75">
      <c r="A14" s="78"/>
      <c r="B14" s="78"/>
      <c r="C14" s="38" t="s">
        <v>267</v>
      </c>
      <c r="D14" s="38" t="s">
        <v>39</v>
      </c>
      <c r="E14" s="38" t="s">
        <v>318</v>
      </c>
      <c r="F14" s="113"/>
      <c r="G14" s="113"/>
      <c r="H14" s="113"/>
      <c r="I14" s="113">
        <v>0</v>
      </c>
      <c r="J14" s="110">
        <v>102346</v>
      </c>
      <c r="K14" s="110">
        <v>0</v>
      </c>
      <c r="L14" s="110">
        <v>18120</v>
      </c>
      <c r="M14" s="253">
        <v>0</v>
      </c>
      <c r="N14" s="258">
        <v>0</v>
      </c>
      <c r="O14" s="250">
        <v>0</v>
      </c>
    </row>
    <row r="15" spans="1:15" ht="12.75">
      <c r="A15" s="38" t="s">
        <v>145</v>
      </c>
      <c r="B15" s="38"/>
      <c r="C15" s="38" t="s">
        <v>146</v>
      </c>
      <c r="D15" s="38" t="s">
        <v>39</v>
      </c>
      <c r="E15" s="38" t="s">
        <v>291</v>
      </c>
      <c r="F15" s="113"/>
      <c r="G15" s="113"/>
      <c r="H15" s="113"/>
      <c r="I15" s="113">
        <v>0</v>
      </c>
      <c r="J15" s="110">
        <v>0</v>
      </c>
      <c r="K15" s="110">
        <v>100000</v>
      </c>
      <c r="L15" s="110">
        <v>0</v>
      </c>
      <c r="M15" s="253">
        <v>0</v>
      </c>
      <c r="N15" s="258">
        <v>0</v>
      </c>
      <c r="O15" s="250">
        <v>0</v>
      </c>
    </row>
    <row r="16" spans="1:15" s="77" customFormat="1" ht="12.75">
      <c r="A16" s="78"/>
      <c r="B16" s="78" t="s">
        <v>248</v>
      </c>
      <c r="C16" s="78"/>
      <c r="D16" s="78"/>
      <c r="E16" s="78" t="s">
        <v>291</v>
      </c>
      <c r="F16" s="113"/>
      <c r="G16" s="113"/>
      <c r="H16" s="113"/>
      <c r="I16" s="113">
        <v>0</v>
      </c>
      <c r="J16" s="105">
        <f>SUM(J14:J15)</f>
        <v>102346</v>
      </c>
      <c r="K16" s="105">
        <f>SUM(K15)</f>
        <v>100000</v>
      </c>
      <c r="L16" s="105">
        <f>SUM(L14:L15)</f>
        <v>18120</v>
      </c>
      <c r="M16" s="254">
        <f>SUM(M14:M15)</f>
        <v>0</v>
      </c>
      <c r="N16" s="259">
        <f>SUM(N14:N15)</f>
        <v>0</v>
      </c>
      <c r="O16" s="251">
        <f>SUM(O14:O15)</f>
        <v>0</v>
      </c>
    </row>
    <row r="17" spans="1:15" ht="12.75">
      <c r="A17" s="371" t="s">
        <v>70</v>
      </c>
      <c r="B17" s="372"/>
      <c r="C17" s="372"/>
      <c r="D17" s="372"/>
      <c r="E17" s="372"/>
      <c r="F17" s="114"/>
      <c r="G17" s="114"/>
      <c r="H17" s="114"/>
      <c r="I17" s="114">
        <v>5000</v>
      </c>
      <c r="J17" s="105">
        <f>J16+J13</f>
        <v>264645</v>
      </c>
      <c r="K17" s="105">
        <v>192140</v>
      </c>
      <c r="L17" s="105">
        <f>L16+L13</f>
        <v>63120</v>
      </c>
      <c r="M17" s="254">
        <f>M16+M13</f>
        <v>579805</v>
      </c>
      <c r="N17" s="259">
        <f>N16+N13</f>
        <v>0</v>
      </c>
      <c r="O17" s="251">
        <f>O16+O13</f>
        <v>0</v>
      </c>
    </row>
    <row r="35" ht="12.75" customHeight="1">
      <c r="L35" s="144" t="s">
        <v>84</v>
      </c>
    </row>
  </sheetData>
  <sheetProtection/>
  <mergeCells count="4">
    <mergeCell ref="A3:E3"/>
    <mergeCell ref="A1:E2"/>
    <mergeCell ref="A4:E4"/>
    <mergeCell ref="A17:E17"/>
  </mergeCell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scale="74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1"/>
  <sheetViews>
    <sheetView view="pageLayout" workbookViewId="0" topLeftCell="A1">
      <selection activeCell="A1" sqref="A1:R32"/>
    </sheetView>
  </sheetViews>
  <sheetFormatPr defaultColWidth="10.28125" defaultRowHeight="12.75" customHeight="1"/>
  <cols>
    <col min="1" max="1" width="7.00390625" style="17" customWidth="1"/>
    <col min="2" max="3" width="7.7109375" style="17" customWidth="1"/>
    <col min="4" max="4" width="8.7109375" style="17" customWidth="1"/>
    <col min="5" max="5" width="7.7109375" style="17" customWidth="1"/>
    <col min="6" max="6" width="10.140625" style="17" customWidth="1"/>
    <col min="7" max="7" width="8.7109375" style="17" customWidth="1"/>
    <col min="8" max="8" width="34.28125" style="17" customWidth="1"/>
    <col min="9" max="9" width="12.421875" style="17" customWidth="1"/>
    <col min="10" max="10" width="10.140625" style="1" hidden="1" customWidth="1"/>
    <col min="11" max="11" width="10.7109375" style="1" hidden="1" customWidth="1"/>
    <col min="12" max="12" width="10.57421875" style="1" hidden="1" customWidth="1"/>
    <col min="13" max="14" width="12.28125" style="0" customWidth="1"/>
    <col min="15" max="15" width="12.140625" style="0" customWidth="1"/>
    <col min="16" max="18" width="12.00390625" style="0" customWidth="1"/>
    <col min="19" max="19" width="9.421875" style="0" customWidth="1"/>
  </cols>
  <sheetData>
    <row r="1" spans="1:18" ht="15">
      <c r="A1" s="374" t="s">
        <v>23</v>
      </c>
      <c r="B1" s="374"/>
      <c r="C1" s="374"/>
      <c r="D1" s="374"/>
      <c r="E1" s="374"/>
      <c r="F1" s="374"/>
      <c r="G1" s="374"/>
      <c r="H1" s="374"/>
      <c r="I1" s="374"/>
      <c r="J1" s="374"/>
      <c r="K1" s="374"/>
      <c r="L1" s="374"/>
      <c r="M1" s="374"/>
      <c r="N1" s="374"/>
      <c r="O1" s="374"/>
      <c r="P1" s="374"/>
      <c r="Q1" s="374"/>
      <c r="R1" s="374"/>
    </row>
    <row r="2" spans="1:12" ht="12.75">
      <c r="A2" s="28"/>
      <c r="B2" s="28"/>
      <c r="C2" s="28"/>
      <c r="D2" s="28"/>
      <c r="E2" s="28"/>
      <c r="F2" s="28"/>
      <c r="G2" s="28"/>
      <c r="H2" s="28"/>
      <c r="I2" s="28"/>
      <c r="J2" s="1" t="e">
        <f>#REF!+#REF!+#REF!</f>
        <v>#REF!</v>
      </c>
      <c r="K2" s="1" t="e">
        <f>#REF!+#REF!+#REF!</f>
        <v>#REF!</v>
      </c>
      <c r="L2" s="1" t="e">
        <f>#REF!+#REF!+#REF!</f>
        <v>#REF!</v>
      </c>
    </row>
    <row r="3" spans="1:9" ht="12.75">
      <c r="A3" s="367" t="s">
        <v>120</v>
      </c>
      <c r="B3" s="367"/>
      <c r="C3" s="367"/>
      <c r="D3" s="367"/>
      <c r="E3" s="367"/>
      <c r="F3" s="367"/>
      <c r="G3" s="367"/>
      <c r="H3" s="367"/>
      <c r="I3" s="28"/>
    </row>
    <row r="4" spans="1:18" ht="30" customHeight="1">
      <c r="A4" s="361" t="s">
        <v>71</v>
      </c>
      <c r="B4" s="362"/>
      <c r="C4" s="362"/>
      <c r="D4" s="362"/>
      <c r="E4" s="362"/>
      <c r="F4" s="362"/>
      <c r="G4" s="362"/>
      <c r="H4" s="362"/>
      <c r="I4" s="154" t="s">
        <v>222</v>
      </c>
      <c r="J4" s="154"/>
      <c r="K4" s="154"/>
      <c r="L4" s="154"/>
      <c r="M4" s="154" t="s">
        <v>222</v>
      </c>
      <c r="N4" s="154" t="s">
        <v>144</v>
      </c>
      <c r="O4" s="277" t="s">
        <v>317</v>
      </c>
      <c r="P4" s="158" t="s">
        <v>144</v>
      </c>
      <c r="Q4" s="158" t="s">
        <v>144</v>
      </c>
      <c r="R4" s="158" t="s">
        <v>144</v>
      </c>
    </row>
    <row r="5" spans="1:18" ht="33.75" customHeight="1">
      <c r="A5" s="155" t="s">
        <v>310</v>
      </c>
      <c r="B5" s="155" t="s">
        <v>26</v>
      </c>
      <c r="C5" s="155" t="s">
        <v>72</v>
      </c>
      <c r="D5" s="155" t="s">
        <v>73</v>
      </c>
      <c r="E5" s="155" t="s">
        <v>74</v>
      </c>
      <c r="F5" s="155" t="s">
        <v>226</v>
      </c>
      <c r="G5" s="155" t="s">
        <v>27</v>
      </c>
      <c r="H5" s="155" t="s">
        <v>29</v>
      </c>
      <c r="I5" s="157">
        <v>2017</v>
      </c>
      <c r="J5" s="157"/>
      <c r="K5" s="157"/>
      <c r="L5" s="157"/>
      <c r="M5" s="157">
        <v>2018</v>
      </c>
      <c r="N5" s="157">
        <v>2019</v>
      </c>
      <c r="O5" s="261">
        <v>2019</v>
      </c>
      <c r="P5" s="215">
        <v>2020</v>
      </c>
      <c r="Q5" s="256">
        <v>2021</v>
      </c>
      <c r="R5" s="248">
        <v>2022</v>
      </c>
    </row>
    <row r="6" spans="1:18" ht="12.75">
      <c r="A6" s="25" t="s">
        <v>31</v>
      </c>
      <c r="B6" s="25" t="s">
        <v>32</v>
      </c>
      <c r="C6" s="25" t="s">
        <v>33</v>
      </c>
      <c r="D6" s="25" t="s">
        <v>34</v>
      </c>
      <c r="E6" s="25" t="s">
        <v>76</v>
      </c>
      <c r="F6" s="25" t="s">
        <v>77</v>
      </c>
      <c r="G6" s="25" t="s">
        <v>78</v>
      </c>
      <c r="H6" s="25" t="s">
        <v>80</v>
      </c>
      <c r="I6" s="126">
        <v>1</v>
      </c>
      <c r="J6" s="126"/>
      <c r="K6" s="126"/>
      <c r="L6" s="126"/>
      <c r="M6" s="127"/>
      <c r="N6" s="127"/>
      <c r="O6" s="127"/>
      <c r="P6" s="278"/>
      <c r="Q6" s="282"/>
      <c r="R6" s="284"/>
    </row>
    <row r="7" spans="1:18" ht="12.75">
      <c r="A7" s="25"/>
      <c r="B7" s="25" t="s">
        <v>145</v>
      </c>
      <c r="C7" s="25" t="s">
        <v>116</v>
      </c>
      <c r="D7" s="25" t="s">
        <v>35</v>
      </c>
      <c r="E7" s="25" t="s">
        <v>81</v>
      </c>
      <c r="F7" s="25" t="s">
        <v>160</v>
      </c>
      <c r="G7" s="66" t="s">
        <v>160</v>
      </c>
      <c r="H7" s="66" t="s">
        <v>284</v>
      </c>
      <c r="I7" s="135">
        <v>0</v>
      </c>
      <c r="J7" s="135">
        <v>0</v>
      </c>
      <c r="K7" s="135">
        <v>0</v>
      </c>
      <c r="L7" s="135">
        <v>0</v>
      </c>
      <c r="M7" s="135">
        <v>0</v>
      </c>
      <c r="N7" s="135">
        <v>3588</v>
      </c>
      <c r="O7" s="135">
        <v>0</v>
      </c>
      <c r="P7" s="279">
        <v>0</v>
      </c>
      <c r="Q7" s="283">
        <v>0</v>
      </c>
      <c r="R7" s="285">
        <v>0</v>
      </c>
    </row>
    <row r="8" spans="1:18" ht="12.75">
      <c r="A8" s="25"/>
      <c r="B8" s="25" t="s">
        <v>145</v>
      </c>
      <c r="C8" s="25" t="s">
        <v>83</v>
      </c>
      <c r="D8" s="25" t="s">
        <v>81</v>
      </c>
      <c r="E8" s="25" t="s">
        <v>81</v>
      </c>
      <c r="F8" s="25" t="s">
        <v>342</v>
      </c>
      <c r="G8" s="66" t="s">
        <v>342</v>
      </c>
      <c r="H8" s="66" t="s">
        <v>343</v>
      </c>
      <c r="I8" s="135">
        <v>6758</v>
      </c>
      <c r="J8" s="135"/>
      <c r="K8" s="135"/>
      <c r="L8" s="135"/>
      <c r="M8" s="135">
        <v>0</v>
      </c>
      <c r="N8" s="135">
        <v>5000</v>
      </c>
      <c r="O8" s="135">
        <v>0</v>
      </c>
      <c r="P8" s="279">
        <v>0</v>
      </c>
      <c r="Q8" s="283">
        <v>0</v>
      </c>
      <c r="R8" s="285">
        <v>0</v>
      </c>
    </row>
    <row r="9" spans="1:18" ht="12.75">
      <c r="A9" s="33"/>
      <c r="B9" s="32" t="s">
        <v>145</v>
      </c>
      <c r="C9" s="32" t="s">
        <v>83</v>
      </c>
      <c r="D9" s="32" t="s">
        <v>81</v>
      </c>
      <c r="E9" s="32" t="s">
        <v>81</v>
      </c>
      <c r="F9" s="33"/>
      <c r="G9" s="32" t="s">
        <v>160</v>
      </c>
      <c r="H9" s="66" t="s">
        <v>290</v>
      </c>
      <c r="I9" s="128">
        <v>6575</v>
      </c>
      <c r="J9" s="129"/>
      <c r="K9" s="129"/>
      <c r="L9" s="129"/>
      <c r="M9" s="130">
        <v>6574</v>
      </c>
      <c r="N9" s="130">
        <v>7000</v>
      </c>
      <c r="O9" s="130">
        <v>7061</v>
      </c>
      <c r="P9" s="279">
        <v>0</v>
      </c>
      <c r="Q9" s="283">
        <v>0</v>
      </c>
      <c r="R9" s="285">
        <v>0</v>
      </c>
    </row>
    <row r="10" spans="1:18" ht="12.75">
      <c r="A10" s="33"/>
      <c r="B10" s="32" t="s">
        <v>145</v>
      </c>
      <c r="C10" s="32" t="s">
        <v>83</v>
      </c>
      <c r="D10" s="32" t="s">
        <v>81</v>
      </c>
      <c r="E10" s="32" t="s">
        <v>81</v>
      </c>
      <c r="F10" s="33"/>
      <c r="G10" s="32" t="s">
        <v>161</v>
      </c>
      <c r="H10" s="66" t="s">
        <v>268</v>
      </c>
      <c r="I10" s="128">
        <v>14877</v>
      </c>
      <c r="J10" s="129"/>
      <c r="K10" s="129"/>
      <c r="L10" s="129"/>
      <c r="M10" s="130">
        <v>4585</v>
      </c>
      <c r="N10" s="130">
        <v>15000</v>
      </c>
      <c r="O10" s="130">
        <v>5460</v>
      </c>
      <c r="P10" s="279">
        <v>15000</v>
      </c>
      <c r="Q10" s="283">
        <v>0</v>
      </c>
      <c r="R10" s="285">
        <v>0</v>
      </c>
    </row>
    <row r="11" spans="1:18" s="77" customFormat="1" ht="12.75">
      <c r="A11" s="25"/>
      <c r="B11" s="79"/>
      <c r="C11" s="79"/>
      <c r="D11" s="79"/>
      <c r="E11" s="79"/>
      <c r="F11" s="25" t="s">
        <v>250</v>
      </c>
      <c r="G11" s="79"/>
      <c r="H11" s="79" t="s">
        <v>251</v>
      </c>
      <c r="I11" s="131">
        <f>SUM(I7:I10)</f>
        <v>28210</v>
      </c>
      <c r="J11" s="132"/>
      <c r="K11" s="132"/>
      <c r="L11" s="132"/>
      <c r="M11" s="102">
        <f>SUM(M6:M10)</f>
        <v>11159</v>
      </c>
      <c r="N11" s="102">
        <f>SUM(N7:N10)</f>
        <v>30588</v>
      </c>
      <c r="O11" s="102">
        <f>SUM(O7:O10)</f>
        <v>12521</v>
      </c>
      <c r="P11" s="216">
        <f>SUM(P7:P10)</f>
        <v>15000</v>
      </c>
      <c r="Q11" s="220">
        <f>SUM(Q7:Q10)</f>
        <v>0</v>
      </c>
      <c r="R11" s="232">
        <f>SUM(R7:R10)</f>
        <v>0</v>
      </c>
    </row>
    <row r="12" spans="1:18" ht="12.75">
      <c r="A12" s="33"/>
      <c r="B12" s="32" t="s">
        <v>145</v>
      </c>
      <c r="C12" s="32" t="s">
        <v>116</v>
      </c>
      <c r="D12" s="32" t="s">
        <v>35</v>
      </c>
      <c r="E12" s="32" t="s">
        <v>87</v>
      </c>
      <c r="F12" s="33"/>
      <c r="G12" s="32" t="s">
        <v>123</v>
      </c>
      <c r="H12" s="32" t="s">
        <v>207</v>
      </c>
      <c r="I12" s="128"/>
      <c r="J12" s="129"/>
      <c r="K12" s="129"/>
      <c r="L12" s="129"/>
      <c r="M12" s="130">
        <v>44037</v>
      </c>
      <c r="N12" s="130">
        <v>0</v>
      </c>
      <c r="O12" s="130">
        <v>0</v>
      </c>
      <c r="P12" s="279">
        <v>0</v>
      </c>
      <c r="Q12" s="283">
        <v>0</v>
      </c>
      <c r="R12" s="285">
        <v>0</v>
      </c>
    </row>
    <row r="13" spans="1:18" s="77" customFormat="1" ht="12.75">
      <c r="A13" s="25"/>
      <c r="B13" s="79"/>
      <c r="C13" s="79"/>
      <c r="D13" s="79"/>
      <c r="E13" s="79"/>
      <c r="F13" s="25" t="s">
        <v>250</v>
      </c>
      <c r="G13" s="79"/>
      <c r="H13" s="79" t="s">
        <v>251</v>
      </c>
      <c r="I13" s="131">
        <f>SUM(I12)</f>
        <v>0</v>
      </c>
      <c r="J13" s="132"/>
      <c r="K13" s="132"/>
      <c r="L13" s="132"/>
      <c r="M13" s="102">
        <f>SUM(M12)</f>
        <v>44037</v>
      </c>
      <c r="N13" s="102">
        <v>0</v>
      </c>
      <c r="O13" s="102">
        <f>SUM(O12)</f>
        <v>0</v>
      </c>
      <c r="P13" s="216">
        <f>SUM(P12)</f>
        <v>0</v>
      </c>
      <c r="Q13" s="220">
        <f>SUM(Q12)</f>
        <v>0</v>
      </c>
      <c r="R13" s="232">
        <f>SUM(R12)</f>
        <v>0</v>
      </c>
    </row>
    <row r="14" spans="1:18" ht="12.75">
      <c r="A14" s="31" t="s">
        <v>162</v>
      </c>
      <c r="B14" s="31" t="s">
        <v>40</v>
      </c>
      <c r="C14" s="31" t="s">
        <v>114</v>
      </c>
      <c r="D14" s="31" t="s">
        <v>115</v>
      </c>
      <c r="E14" s="31" t="s">
        <v>81</v>
      </c>
      <c r="F14" s="31" t="s">
        <v>84</v>
      </c>
      <c r="G14" s="31" t="s">
        <v>123</v>
      </c>
      <c r="H14" s="31" t="s">
        <v>163</v>
      </c>
      <c r="I14" s="133">
        <v>0</v>
      </c>
      <c r="J14" s="134"/>
      <c r="K14" s="134"/>
      <c r="L14" s="134"/>
      <c r="M14" s="135">
        <v>0</v>
      </c>
      <c r="N14" s="135">
        <v>0</v>
      </c>
      <c r="O14" s="135">
        <v>17411</v>
      </c>
      <c r="P14" s="280">
        <v>0</v>
      </c>
      <c r="Q14" s="283">
        <v>0</v>
      </c>
      <c r="R14" s="285">
        <v>0</v>
      </c>
    </row>
    <row r="15" spans="1:18" ht="12.75">
      <c r="A15" s="31"/>
      <c r="B15" s="31" t="s">
        <v>40</v>
      </c>
      <c r="C15" s="31" t="s">
        <v>114</v>
      </c>
      <c r="D15" s="31" t="s">
        <v>115</v>
      </c>
      <c r="E15" s="31" t="s">
        <v>81</v>
      </c>
      <c r="F15" s="31"/>
      <c r="G15" s="31"/>
      <c r="H15" s="27" t="s">
        <v>252</v>
      </c>
      <c r="I15" s="133">
        <v>0</v>
      </c>
      <c r="J15" s="134"/>
      <c r="K15" s="134"/>
      <c r="L15" s="134"/>
      <c r="M15" s="135">
        <v>0</v>
      </c>
      <c r="N15" s="135">
        <v>0</v>
      </c>
      <c r="O15" s="135">
        <v>2291</v>
      </c>
      <c r="P15" s="280">
        <v>0</v>
      </c>
      <c r="Q15" s="283">
        <v>0</v>
      </c>
      <c r="R15" s="285">
        <v>0</v>
      </c>
    </row>
    <row r="16" spans="1:18" ht="12.75">
      <c r="A16" s="31"/>
      <c r="B16" s="31" t="s">
        <v>145</v>
      </c>
      <c r="C16" s="27"/>
      <c r="D16" s="27"/>
      <c r="E16" s="31"/>
      <c r="F16" s="31"/>
      <c r="G16" s="31" t="s">
        <v>123</v>
      </c>
      <c r="H16" s="27" t="s">
        <v>304</v>
      </c>
      <c r="I16" s="133">
        <v>107000</v>
      </c>
      <c r="J16" s="134"/>
      <c r="K16" s="134"/>
      <c r="L16" s="134"/>
      <c r="M16" s="135">
        <v>332490</v>
      </c>
      <c r="N16" s="135">
        <v>0</v>
      </c>
      <c r="O16" s="135">
        <v>0</v>
      </c>
      <c r="P16" s="280">
        <v>0</v>
      </c>
      <c r="Q16" s="283">
        <v>0</v>
      </c>
      <c r="R16" s="285">
        <v>0</v>
      </c>
    </row>
    <row r="17" spans="1:18" ht="12.75">
      <c r="A17" s="65"/>
      <c r="B17" s="65"/>
      <c r="C17" s="64"/>
      <c r="D17" s="64"/>
      <c r="E17" s="65"/>
      <c r="F17" s="65"/>
      <c r="G17" s="64" t="s">
        <v>123</v>
      </c>
      <c r="H17" s="64" t="s">
        <v>369</v>
      </c>
      <c r="I17" s="286"/>
      <c r="J17" s="287"/>
      <c r="K17" s="287"/>
      <c r="L17" s="287"/>
      <c r="M17" s="288">
        <v>52399</v>
      </c>
      <c r="N17" s="288">
        <v>45559</v>
      </c>
      <c r="O17" s="288">
        <v>73792</v>
      </c>
      <c r="P17" s="289">
        <v>0</v>
      </c>
      <c r="Q17" s="290">
        <v>0</v>
      </c>
      <c r="R17" s="291">
        <v>0</v>
      </c>
    </row>
    <row r="18" spans="1:18" ht="12.75">
      <c r="A18" s="65"/>
      <c r="B18" s="65"/>
      <c r="C18" s="64"/>
      <c r="D18" s="64"/>
      <c r="E18" s="65"/>
      <c r="F18" s="65"/>
      <c r="G18" s="64" t="s">
        <v>123</v>
      </c>
      <c r="H18" s="64" t="s">
        <v>368</v>
      </c>
      <c r="I18" s="286"/>
      <c r="J18" s="287"/>
      <c r="K18" s="287"/>
      <c r="L18" s="287"/>
      <c r="M18" s="288">
        <v>121264</v>
      </c>
      <c r="N18" s="288">
        <v>0</v>
      </c>
      <c r="O18" s="288">
        <v>0</v>
      </c>
      <c r="P18" s="289">
        <v>0</v>
      </c>
      <c r="Q18" s="290">
        <v>0</v>
      </c>
      <c r="R18" s="291">
        <v>0</v>
      </c>
    </row>
    <row r="19" spans="1:18" ht="12.75">
      <c r="A19" s="65"/>
      <c r="B19" s="65"/>
      <c r="C19" s="64"/>
      <c r="D19" s="64"/>
      <c r="E19" s="65"/>
      <c r="F19" s="65"/>
      <c r="G19" s="64" t="s">
        <v>370</v>
      </c>
      <c r="H19" s="64" t="s">
        <v>371</v>
      </c>
      <c r="I19" s="286"/>
      <c r="J19" s="287"/>
      <c r="K19" s="287"/>
      <c r="L19" s="287"/>
      <c r="M19" s="288">
        <v>13126</v>
      </c>
      <c r="N19" s="288">
        <v>0</v>
      </c>
      <c r="O19" s="288">
        <v>0</v>
      </c>
      <c r="P19" s="289">
        <v>0</v>
      </c>
      <c r="Q19" s="290">
        <v>0</v>
      </c>
      <c r="R19" s="291">
        <v>0</v>
      </c>
    </row>
    <row r="20" spans="1:18" ht="12.75">
      <c r="A20" s="65"/>
      <c r="B20" s="65" t="s">
        <v>41</v>
      </c>
      <c r="C20" s="65"/>
      <c r="D20" s="65"/>
      <c r="E20" s="65"/>
      <c r="F20" s="65"/>
      <c r="G20" s="65" t="s">
        <v>123</v>
      </c>
      <c r="H20" s="64" t="s">
        <v>305</v>
      </c>
      <c r="I20" s="286">
        <v>0</v>
      </c>
      <c r="J20" s="287"/>
      <c r="K20" s="287"/>
      <c r="L20" s="287"/>
      <c r="M20" s="288">
        <v>582795</v>
      </c>
      <c r="N20" s="288">
        <v>0</v>
      </c>
      <c r="O20" s="288">
        <v>0</v>
      </c>
      <c r="P20" s="289">
        <v>0</v>
      </c>
      <c r="Q20" s="290">
        <v>0</v>
      </c>
      <c r="R20" s="291">
        <v>0</v>
      </c>
    </row>
    <row r="21" spans="1:18" ht="12.75">
      <c r="A21" s="182"/>
      <c r="B21" s="38" t="s">
        <v>145</v>
      </c>
      <c r="C21" s="182"/>
      <c r="D21" s="38" t="s">
        <v>320</v>
      </c>
      <c r="E21" s="182"/>
      <c r="F21" s="182"/>
      <c r="G21" s="38" t="s">
        <v>250</v>
      </c>
      <c r="H21" s="38" t="s">
        <v>363</v>
      </c>
      <c r="I21" s="133">
        <v>0</v>
      </c>
      <c r="J21" s="134"/>
      <c r="K21" s="134"/>
      <c r="L21" s="134"/>
      <c r="M21" s="135">
        <v>11964</v>
      </c>
      <c r="N21" s="135">
        <v>37500</v>
      </c>
      <c r="O21" s="135">
        <v>48354</v>
      </c>
      <c r="P21" s="280">
        <v>28940</v>
      </c>
      <c r="Q21" s="283">
        <v>0</v>
      </c>
      <c r="R21" s="285">
        <v>0</v>
      </c>
    </row>
    <row r="22" spans="1:18" ht="12.75">
      <c r="A22" s="182"/>
      <c r="B22" s="38" t="s">
        <v>321</v>
      </c>
      <c r="C22" s="182"/>
      <c r="D22" s="182"/>
      <c r="E22" s="182"/>
      <c r="F22" s="182"/>
      <c r="G22" s="38" t="s">
        <v>250</v>
      </c>
      <c r="H22" s="38" t="s">
        <v>364</v>
      </c>
      <c r="I22" s="133">
        <v>0</v>
      </c>
      <c r="J22" s="134"/>
      <c r="K22" s="134"/>
      <c r="L22" s="134"/>
      <c r="M22" s="135">
        <v>0</v>
      </c>
      <c r="N22" s="135">
        <v>0</v>
      </c>
      <c r="O22" s="135">
        <v>4800</v>
      </c>
      <c r="P22" s="280">
        <v>57874</v>
      </c>
      <c r="Q22" s="283">
        <v>0</v>
      </c>
      <c r="R22" s="285">
        <v>0</v>
      </c>
    </row>
    <row r="23" spans="1:18" ht="12.75">
      <c r="A23" s="182"/>
      <c r="B23" s="38" t="s">
        <v>41</v>
      </c>
      <c r="C23" s="182"/>
      <c r="D23" s="38"/>
      <c r="E23" s="182"/>
      <c r="F23" s="182"/>
      <c r="G23" s="38" t="s">
        <v>250</v>
      </c>
      <c r="H23" s="38" t="s">
        <v>364</v>
      </c>
      <c r="I23" s="133">
        <v>0</v>
      </c>
      <c r="J23" s="134"/>
      <c r="K23" s="134"/>
      <c r="L23" s="134"/>
      <c r="M23" s="135">
        <v>0</v>
      </c>
      <c r="N23" s="135">
        <v>0</v>
      </c>
      <c r="O23" s="135">
        <v>49354</v>
      </c>
      <c r="P23" s="280">
        <v>491931</v>
      </c>
      <c r="Q23" s="283">
        <v>0</v>
      </c>
      <c r="R23" s="285">
        <v>0</v>
      </c>
    </row>
    <row r="24" spans="1:18" ht="22.5">
      <c r="A24" s="182"/>
      <c r="B24" s="38" t="s">
        <v>41</v>
      </c>
      <c r="C24" s="182"/>
      <c r="D24" s="38"/>
      <c r="E24" s="182"/>
      <c r="F24" s="182"/>
      <c r="G24" s="38" t="s">
        <v>123</v>
      </c>
      <c r="H24" s="38" t="s">
        <v>362</v>
      </c>
      <c r="I24" s="133">
        <v>0</v>
      </c>
      <c r="J24" s="134"/>
      <c r="K24" s="134"/>
      <c r="L24" s="134"/>
      <c r="M24" s="135">
        <v>0</v>
      </c>
      <c r="N24" s="135">
        <v>0</v>
      </c>
      <c r="O24" s="135">
        <v>0</v>
      </c>
      <c r="P24" s="280">
        <v>30000</v>
      </c>
      <c r="Q24" s="283">
        <v>0</v>
      </c>
      <c r="R24" s="285">
        <v>0</v>
      </c>
    </row>
    <row r="25" spans="1:18" ht="22.5">
      <c r="A25" s="182"/>
      <c r="B25" s="38" t="s">
        <v>145</v>
      </c>
      <c r="C25" s="182"/>
      <c r="D25" s="38"/>
      <c r="E25" s="182"/>
      <c r="F25" s="182"/>
      <c r="G25" s="38" t="s">
        <v>123</v>
      </c>
      <c r="H25" s="38" t="s">
        <v>361</v>
      </c>
      <c r="I25" s="133">
        <v>0</v>
      </c>
      <c r="J25" s="134"/>
      <c r="K25" s="134"/>
      <c r="L25" s="134"/>
      <c r="M25" s="135">
        <v>0</v>
      </c>
      <c r="N25" s="135">
        <v>0</v>
      </c>
      <c r="O25" s="135">
        <v>0</v>
      </c>
      <c r="P25" s="280">
        <v>2000</v>
      </c>
      <c r="Q25" s="283">
        <v>0</v>
      </c>
      <c r="R25" s="285">
        <v>0</v>
      </c>
    </row>
    <row r="26" spans="1:18" ht="12.75">
      <c r="A26" s="182"/>
      <c r="B26" s="38" t="s">
        <v>145</v>
      </c>
      <c r="C26" s="182"/>
      <c r="D26" s="38"/>
      <c r="E26" s="182"/>
      <c r="F26" s="182"/>
      <c r="G26" s="38" t="s">
        <v>123</v>
      </c>
      <c r="H26" s="38" t="s">
        <v>344</v>
      </c>
      <c r="I26" s="133">
        <v>0</v>
      </c>
      <c r="J26" s="134"/>
      <c r="K26" s="134"/>
      <c r="L26" s="134"/>
      <c r="M26" s="135">
        <v>0</v>
      </c>
      <c r="N26" s="135">
        <v>0</v>
      </c>
      <c r="O26" s="135">
        <v>0</v>
      </c>
      <c r="P26" s="280">
        <v>20436</v>
      </c>
      <c r="Q26" s="283">
        <v>0</v>
      </c>
      <c r="R26" s="285">
        <v>0</v>
      </c>
    </row>
    <row r="27" spans="1:18" ht="12.75">
      <c r="A27" s="182"/>
      <c r="B27" s="38" t="s">
        <v>145</v>
      </c>
      <c r="C27" s="182"/>
      <c r="D27" s="38"/>
      <c r="E27" s="182"/>
      <c r="F27" s="182"/>
      <c r="G27" s="38" t="s">
        <v>123</v>
      </c>
      <c r="H27" s="38" t="s">
        <v>345</v>
      </c>
      <c r="I27" s="133">
        <v>18400</v>
      </c>
      <c r="J27" s="134"/>
      <c r="K27" s="134"/>
      <c r="L27" s="134"/>
      <c r="M27" s="135">
        <v>0</v>
      </c>
      <c r="N27" s="135">
        <v>0</v>
      </c>
      <c r="O27" s="135">
        <v>0</v>
      </c>
      <c r="P27" s="280">
        <v>6000</v>
      </c>
      <c r="Q27" s="283">
        <v>0</v>
      </c>
      <c r="R27" s="285">
        <v>0</v>
      </c>
    </row>
    <row r="28" spans="1:18" ht="12.75">
      <c r="A28" s="182"/>
      <c r="B28" s="38" t="s">
        <v>145</v>
      </c>
      <c r="C28" s="182"/>
      <c r="D28" s="38"/>
      <c r="E28" s="182"/>
      <c r="F28" s="182"/>
      <c r="G28" s="38" t="s">
        <v>123</v>
      </c>
      <c r="H28" s="38" t="s">
        <v>346</v>
      </c>
      <c r="I28" s="133">
        <v>0</v>
      </c>
      <c r="J28" s="134"/>
      <c r="K28" s="134"/>
      <c r="L28" s="134"/>
      <c r="M28" s="135">
        <v>0</v>
      </c>
      <c r="N28" s="135">
        <v>0</v>
      </c>
      <c r="O28" s="135">
        <v>0</v>
      </c>
      <c r="P28" s="280">
        <v>10000</v>
      </c>
      <c r="Q28" s="283">
        <v>0</v>
      </c>
      <c r="R28" s="285">
        <v>0</v>
      </c>
    </row>
    <row r="29" spans="1:18" ht="12.75">
      <c r="A29" s="182"/>
      <c r="B29" s="38" t="s">
        <v>145</v>
      </c>
      <c r="C29" s="182"/>
      <c r="D29" s="38"/>
      <c r="E29" s="182"/>
      <c r="F29" s="182"/>
      <c r="G29" s="38" t="s">
        <v>123</v>
      </c>
      <c r="H29" s="38" t="s">
        <v>366</v>
      </c>
      <c r="I29" s="133"/>
      <c r="J29" s="134"/>
      <c r="K29" s="134"/>
      <c r="L29" s="134"/>
      <c r="M29" s="135">
        <v>0</v>
      </c>
      <c r="N29" s="135">
        <v>0</v>
      </c>
      <c r="O29" s="135">
        <v>0</v>
      </c>
      <c r="P29" s="280">
        <v>30000</v>
      </c>
      <c r="Q29" s="283">
        <v>0</v>
      </c>
      <c r="R29" s="285">
        <v>0</v>
      </c>
    </row>
    <row r="30" spans="1:18" s="77" customFormat="1" ht="12.75">
      <c r="A30" s="78"/>
      <c r="B30" s="78"/>
      <c r="C30" s="78"/>
      <c r="D30" s="78"/>
      <c r="E30" s="78"/>
      <c r="F30" s="58" t="s">
        <v>250</v>
      </c>
      <c r="G30" s="303"/>
      <c r="H30" s="303" t="s">
        <v>251</v>
      </c>
      <c r="I30" s="136">
        <f>SUM(I16:I29)</f>
        <v>125400</v>
      </c>
      <c r="J30" s="104"/>
      <c r="K30" s="104"/>
      <c r="L30" s="104"/>
      <c r="M30" s="102">
        <f>SUM(M14:M29)</f>
        <v>1114038</v>
      </c>
      <c r="N30" s="102">
        <f>SUM(N14:N25)</f>
        <v>83059</v>
      </c>
      <c r="O30" s="102">
        <f>SUM(O14:O29)</f>
        <v>196002</v>
      </c>
      <c r="P30" s="216">
        <f>SUM(P14:P29)</f>
        <v>677181</v>
      </c>
      <c r="Q30" s="220">
        <f>SUM(Q14:Q25)</f>
        <v>0</v>
      </c>
      <c r="R30" s="232">
        <f>SUM(R14:R25)</f>
        <v>0</v>
      </c>
    </row>
    <row r="31" spans="1:18" ht="12.75">
      <c r="A31" s="373" t="s">
        <v>70</v>
      </c>
      <c r="B31" s="373"/>
      <c r="C31" s="373"/>
      <c r="D31" s="373"/>
      <c r="E31" s="373"/>
      <c r="F31" s="373"/>
      <c r="G31" s="373"/>
      <c r="H31" s="373"/>
      <c r="I31" s="137">
        <f>I30+I13+I11</f>
        <v>153610</v>
      </c>
      <c r="J31" s="134"/>
      <c r="K31" s="134"/>
      <c r="L31" s="134"/>
      <c r="M31" s="137">
        <f>SUM(M11+M13+M30)</f>
        <v>1169234</v>
      </c>
      <c r="N31" s="137">
        <f>N11+N30</f>
        <v>113647</v>
      </c>
      <c r="O31" s="137">
        <f>O11+O13+O30</f>
        <v>208523</v>
      </c>
      <c r="P31" s="281">
        <f>P30+P13+P11</f>
        <v>692181</v>
      </c>
      <c r="Q31" s="220">
        <f>SUM(Q15:Q30)</f>
        <v>0</v>
      </c>
      <c r="R31" s="232">
        <f>SUM(R15:R30)</f>
        <v>0</v>
      </c>
    </row>
    <row r="32" ht="12.75" customHeight="1">
      <c r="T32" s="46"/>
    </row>
    <row r="35" spans="1:19" ht="12.75" customHeight="1">
      <c r="A35" s="35"/>
      <c r="B35" s="35"/>
      <c r="C35" s="35"/>
      <c r="D35" s="35"/>
      <c r="E35" s="35"/>
      <c r="F35" s="35"/>
      <c r="G35" s="35"/>
      <c r="M35" s="46"/>
      <c r="N35" s="46"/>
      <c r="O35" s="46"/>
      <c r="P35" s="46"/>
      <c r="Q35" s="46"/>
      <c r="R35" s="46"/>
      <c r="S35" s="46"/>
    </row>
    <row r="36" spans="1:9" ht="12.75" customHeight="1">
      <c r="A36" s="35"/>
      <c r="B36" s="35"/>
      <c r="C36" s="35"/>
      <c r="D36" s="35"/>
      <c r="E36" s="35"/>
      <c r="F36" s="35"/>
      <c r="G36" s="35"/>
      <c r="H36" s="37"/>
      <c r="I36" s="37"/>
    </row>
    <row r="37" spans="8:19" ht="12.75" customHeight="1">
      <c r="H37" s="35"/>
      <c r="I37" s="35"/>
      <c r="M37" s="51"/>
      <c r="N37" s="51"/>
      <c r="O37" s="51"/>
      <c r="P37" s="51"/>
      <c r="Q37" s="51"/>
      <c r="R37" s="51"/>
      <c r="S37" s="51"/>
    </row>
    <row r="38" spans="8:9" ht="12.75" customHeight="1">
      <c r="H38" s="35"/>
      <c r="I38" s="35"/>
    </row>
    <row r="39" spans="8:9" ht="12.75" customHeight="1">
      <c r="H39" s="35"/>
      <c r="I39" s="35"/>
    </row>
    <row r="40" spans="8:9" ht="12.75" customHeight="1">
      <c r="H40" s="35"/>
      <c r="I40" s="35"/>
    </row>
    <row r="41" spans="8:9" ht="12.75" customHeight="1">
      <c r="H41" s="35"/>
      <c r="I41" s="35"/>
    </row>
  </sheetData>
  <sheetProtection/>
  <mergeCells count="4">
    <mergeCell ref="A31:H31"/>
    <mergeCell ref="A3:H3"/>
    <mergeCell ref="A4:H4"/>
    <mergeCell ref="A1:R1"/>
  </mergeCells>
  <printOptions/>
  <pageMargins left="0.7874015748031497" right="0.7874015748031497" top="0.7874015748031497" bottom="0.7874015748031497" header="0.5118110236220472" footer="0.5118110236220472"/>
  <pageSetup fitToHeight="0" fitToWidth="1" horizontalDpi="600" verticalDpi="600" orientation="landscape" paperSize="9" scale="74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3"/>
  <sheetViews>
    <sheetView view="pageLayout" workbookViewId="0" topLeftCell="A1">
      <selection activeCell="A1" sqref="A1:O13"/>
    </sheetView>
  </sheetViews>
  <sheetFormatPr defaultColWidth="10.28125" defaultRowHeight="12.75" customHeight="1"/>
  <cols>
    <col min="1" max="1" width="9.57421875" style="17" customWidth="1"/>
    <col min="2" max="4" width="11.7109375" style="17" customWidth="1"/>
    <col min="5" max="5" width="53.7109375" style="17" customWidth="1"/>
    <col min="6" max="6" width="11.7109375" style="17" customWidth="1"/>
    <col min="7" max="7" width="9.7109375" style="1" hidden="1" customWidth="1"/>
    <col min="8" max="8" width="9.57421875" style="1" hidden="1" customWidth="1"/>
    <col min="9" max="9" width="9.8515625" style="1" hidden="1" customWidth="1"/>
    <col min="10" max="10" width="11.140625" style="1" customWidth="1"/>
    <col min="11" max="11" width="11.28125" style="1" customWidth="1"/>
    <col min="12" max="12" width="14.140625" style="1" customWidth="1"/>
    <col min="13" max="13" width="13.28125" style="0" customWidth="1"/>
  </cols>
  <sheetData>
    <row r="1" spans="1:15" ht="15">
      <c r="A1" s="374" t="s">
        <v>124</v>
      </c>
      <c r="B1" s="374"/>
      <c r="C1" s="374"/>
      <c r="D1" s="374"/>
      <c r="E1" s="374"/>
      <c r="F1" s="374"/>
      <c r="G1" s="374"/>
      <c r="H1" s="374"/>
      <c r="I1" s="374"/>
      <c r="J1" s="374"/>
      <c r="K1" s="374"/>
      <c r="L1" s="374"/>
      <c r="M1" s="374"/>
      <c r="N1" s="374"/>
      <c r="O1" s="374"/>
    </row>
    <row r="2" spans="1:9" ht="12.75">
      <c r="A2" s="28"/>
      <c r="B2" s="28"/>
      <c r="C2" s="28"/>
      <c r="D2" s="28"/>
      <c r="E2" s="28"/>
      <c r="F2" s="28"/>
      <c r="G2" s="1" t="e">
        <f>#REF!</f>
        <v>#REF!</v>
      </c>
      <c r="H2" s="1" t="e">
        <f>#REF!</f>
        <v>#REF!</v>
      </c>
      <c r="I2" s="1" t="e">
        <f>#REF!</f>
        <v>#REF!</v>
      </c>
    </row>
    <row r="3" spans="1:15" ht="30" customHeight="1">
      <c r="A3" s="361" t="s">
        <v>125</v>
      </c>
      <c r="B3" s="362"/>
      <c r="C3" s="362"/>
      <c r="D3" s="362"/>
      <c r="E3" s="362"/>
      <c r="F3" s="154" t="s">
        <v>222</v>
      </c>
      <c r="G3" s="154"/>
      <c r="H3" s="154"/>
      <c r="I3" s="154"/>
      <c r="J3" s="154" t="s">
        <v>222</v>
      </c>
      <c r="K3" s="154" t="s">
        <v>144</v>
      </c>
      <c r="L3" s="169" t="s">
        <v>317</v>
      </c>
      <c r="M3" s="154" t="s">
        <v>144</v>
      </c>
      <c r="N3" s="154" t="s">
        <v>144</v>
      </c>
      <c r="O3" s="154" t="s">
        <v>144</v>
      </c>
    </row>
    <row r="4" spans="1:15" ht="33.75" customHeight="1">
      <c r="A4" s="62" t="s">
        <v>126</v>
      </c>
      <c r="B4" s="62" t="s">
        <v>26</v>
      </c>
      <c r="C4" s="62" t="s">
        <v>226</v>
      </c>
      <c r="D4" s="62" t="s">
        <v>27</v>
      </c>
      <c r="E4" s="62" t="s">
        <v>29</v>
      </c>
      <c r="F4" s="262">
        <v>2017</v>
      </c>
      <c r="G4" s="262"/>
      <c r="H4" s="262"/>
      <c r="I4" s="262"/>
      <c r="J4" s="262">
        <v>2018</v>
      </c>
      <c r="K4" s="262">
        <v>2019</v>
      </c>
      <c r="L4" s="263">
        <v>2019</v>
      </c>
      <c r="M4" s="264">
        <v>2020</v>
      </c>
      <c r="N4" s="269">
        <v>2021</v>
      </c>
      <c r="O4" s="272">
        <v>2022</v>
      </c>
    </row>
    <row r="5" spans="1:15" ht="12.75">
      <c r="A5" s="39" t="s">
        <v>31</v>
      </c>
      <c r="B5" s="39" t="s">
        <v>32</v>
      </c>
      <c r="C5" s="39"/>
      <c r="D5" s="39" t="s">
        <v>33</v>
      </c>
      <c r="E5" s="204" t="s">
        <v>76</v>
      </c>
      <c r="F5" s="125">
        <v>6</v>
      </c>
      <c r="G5" s="125"/>
      <c r="H5" s="125"/>
      <c r="I5" s="125"/>
      <c r="J5" s="125">
        <v>6</v>
      </c>
      <c r="K5" s="125">
        <v>6</v>
      </c>
      <c r="L5" s="125"/>
      <c r="M5" s="252">
        <v>6</v>
      </c>
      <c r="N5" s="275">
        <v>6</v>
      </c>
      <c r="O5" s="276">
        <v>6</v>
      </c>
    </row>
    <row r="6" spans="1:15" ht="12.75">
      <c r="A6" s="58"/>
      <c r="B6" s="205" t="s">
        <v>145</v>
      </c>
      <c r="C6" s="205"/>
      <c r="D6" s="206" t="s">
        <v>282</v>
      </c>
      <c r="E6" s="207" t="s">
        <v>281</v>
      </c>
      <c r="F6" s="113">
        <v>2885</v>
      </c>
      <c r="G6" s="113"/>
      <c r="H6" s="113"/>
      <c r="I6" s="113"/>
      <c r="J6" s="113">
        <v>28434</v>
      </c>
      <c r="K6" s="113">
        <v>0</v>
      </c>
      <c r="L6" s="113">
        <v>0</v>
      </c>
      <c r="M6" s="265">
        <v>0</v>
      </c>
      <c r="N6" s="270">
        <v>0</v>
      </c>
      <c r="O6" s="273">
        <v>0</v>
      </c>
    </row>
    <row r="7" spans="1:15" ht="12.75">
      <c r="A7" s="58"/>
      <c r="B7" s="205" t="s">
        <v>145</v>
      </c>
      <c r="C7" s="205"/>
      <c r="D7" s="206" t="s">
        <v>323</v>
      </c>
      <c r="E7" s="207" t="s">
        <v>322</v>
      </c>
      <c r="F7" s="113">
        <v>0</v>
      </c>
      <c r="G7" s="113"/>
      <c r="H7" s="113"/>
      <c r="I7" s="113"/>
      <c r="J7" s="113">
        <v>29868</v>
      </c>
      <c r="K7" s="113">
        <v>0</v>
      </c>
      <c r="L7" s="113">
        <v>32748</v>
      </c>
      <c r="M7" s="265">
        <v>0</v>
      </c>
      <c r="N7" s="270">
        <v>0</v>
      </c>
      <c r="O7" s="273">
        <v>0</v>
      </c>
    </row>
    <row r="8" spans="1:15" ht="12.75">
      <c r="A8" s="147" t="s">
        <v>84</v>
      </c>
      <c r="B8" s="317" t="s">
        <v>41</v>
      </c>
      <c r="C8" s="147"/>
      <c r="D8" s="147" t="s">
        <v>220</v>
      </c>
      <c r="E8" s="148" t="s">
        <v>289</v>
      </c>
      <c r="F8" s="113">
        <v>0</v>
      </c>
      <c r="G8" s="113"/>
      <c r="H8" s="113"/>
      <c r="I8" s="113"/>
      <c r="J8" s="113">
        <v>0</v>
      </c>
      <c r="K8" s="113">
        <v>0</v>
      </c>
      <c r="L8" s="113">
        <v>0</v>
      </c>
      <c r="M8" s="265">
        <v>0</v>
      </c>
      <c r="N8" s="270">
        <v>0</v>
      </c>
      <c r="O8" s="273">
        <v>0</v>
      </c>
    </row>
    <row r="9" spans="1:15" ht="12.75">
      <c r="A9" s="85"/>
      <c r="B9" s="205" t="s">
        <v>280</v>
      </c>
      <c r="C9" s="38"/>
      <c r="D9" s="85" t="s">
        <v>220</v>
      </c>
      <c r="E9" s="38" t="s">
        <v>367</v>
      </c>
      <c r="F9" s="113">
        <v>107000</v>
      </c>
      <c r="G9" s="113"/>
      <c r="H9" s="113"/>
      <c r="I9" s="113"/>
      <c r="J9" s="113">
        <v>881840</v>
      </c>
      <c r="K9" s="113">
        <v>0</v>
      </c>
      <c r="L9" s="113">
        <v>300000</v>
      </c>
      <c r="M9" s="265">
        <v>300000</v>
      </c>
      <c r="N9" s="270">
        <v>0</v>
      </c>
      <c r="O9" s="273">
        <v>0</v>
      </c>
    </row>
    <row r="10" spans="1:15" ht="12.75">
      <c r="A10" s="38"/>
      <c r="B10" s="38"/>
      <c r="C10" s="78" t="s">
        <v>253</v>
      </c>
      <c r="D10" s="78"/>
      <c r="E10" s="78" t="s">
        <v>254</v>
      </c>
      <c r="F10" s="114">
        <v>107000</v>
      </c>
      <c r="G10" s="114"/>
      <c r="H10" s="114"/>
      <c r="I10" s="114"/>
      <c r="J10" s="114">
        <f>SUM(J6:J9)</f>
        <v>940142</v>
      </c>
      <c r="K10" s="114">
        <v>0</v>
      </c>
      <c r="L10" s="114">
        <f>SUM(L6:L9)</f>
        <v>332748</v>
      </c>
      <c r="M10" s="266">
        <f>M6+M7+M8+M9</f>
        <v>300000</v>
      </c>
      <c r="N10" s="271">
        <f>SUM(N8)</f>
        <v>0</v>
      </c>
      <c r="O10" s="274">
        <f>SUM(O8)</f>
        <v>0</v>
      </c>
    </row>
    <row r="11" spans="1:15" ht="12.75">
      <c r="A11" s="371" t="s">
        <v>70</v>
      </c>
      <c r="B11" s="372"/>
      <c r="C11" s="372"/>
      <c r="D11" s="372"/>
      <c r="E11" s="375"/>
      <c r="F11" s="114">
        <v>109885</v>
      </c>
      <c r="G11" s="114"/>
      <c r="H11" s="114"/>
      <c r="I11" s="114"/>
      <c r="J11" s="114">
        <v>940142</v>
      </c>
      <c r="K11" s="114">
        <v>0</v>
      </c>
      <c r="L11" s="114">
        <f>L10</f>
        <v>332748</v>
      </c>
      <c r="M11" s="266">
        <f>M10</f>
        <v>300000</v>
      </c>
      <c r="N11" s="271">
        <v>0</v>
      </c>
      <c r="O11" s="274">
        <v>0</v>
      </c>
    </row>
    <row r="12" ht="12.75" customHeight="1">
      <c r="O12" s="55"/>
    </row>
    <row r="13" ht="12.75" customHeight="1">
      <c r="L13" s="94"/>
    </row>
  </sheetData>
  <sheetProtection/>
  <mergeCells count="3">
    <mergeCell ref="A3:E3"/>
    <mergeCell ref="A11:E11"/>
    <mergeCell ref="A1:O1"/>
  </mergeCells>
  <printOptions/>
  <pageMargins left="0.7874015748031497" right="0.7874015748031497" top="0.7874015748031497" bottom="0.7874015748031497" header="0.5118110236220472" footer="0.5118110236220472"/>
  <pageSetup fitToHeight="0" fitToWidth="1" horizontalDpi="600" verticalDpi="600" orientation="landscape" paperSize="9" scale="72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1"/>
  <sheetViews>
    <sheetView view="pageLayout" workbookViewId="0" topLeftCell="A1">
      <selection activeCell="A1" sqref="A1:S13"/>
    </sheetView>
  </sheetViews>
  <sheetFormatPr defaultColWidth="10.28125" defaultRowHeight="12.75" customHeight="1"/>
  <cols>
    <col min="1" max="3" width="7.7109375" style="17" customWidth="1"/>
    <col min="4" max="4" width="8.421875" style="17" customWidth="1"/>
    <col min="5" max="5" width="7.7109375" style="17" customWidth="1"/>
    <col min="6" max="6" width="10.140625" style="17" customWidth="1"/>
    <col min="7" max="7" width="8.8515625" style="17" customWidth="1"/>
    <col min="8" max="8" width="12.00390625" style="17" customWidth="1"/>
    <col min="9" max="9" width="37.7109375" style="17" customWidth="1"/>
    <col min="10" max="10" width="12.140625" style="1" customWidth="1"/>
    <col min="11" max="11" width="9.57421875" style="1" hidden="1" customWidth="1"/>
    <col min="12" max="13" width="9.8515625" style="1" hidden="1" customWidth="1"/>
    <col min="14" max="15" width="11.28125" style="1" customWidth="1"/>
    <col min="16" max="16" width="13.8515625" style="1" customWidth="1"/>
    <col min="17" max="18" width="12.140625" style="1" customWidth="1"/>
    <col min="19" max="19" width="11.28125" style="0" bestFit="1" customWidth="1"/>
  </cols>
  <sheetData>
    <row r="1" spans="1:19" ht="15">
      <c r="A1" s="374" t="s">
        <v>124</v>
      </c>
      <c r="B1" s="374"/>
      <c r="C1" s="374"/>
      <c r="D1" s="374"/>
      <c r="E1" s="374"/>
      <c r="F1" s="374"/>
      <c r="G1" s="374"/>
      <c r="H1" s="374"/>
      <c r="I1" s="374"/>
      <c r="J1" s="374"/>
      <c r="K1" s="374"/>
      <c r="L1" s="374"/>
      <c r="M1" s="374"/>
      <c r="N1" s="374"/>
      <c r="O1" s="374"/>
      <c r="P1" s="374"/>
      <c r="Q1" s="374"/>
      <c r="R1" s="374"/>
      <c r="S1" s="374"/>
    </row>
    <row r="2" spans="1:13" ht="12.75">
      <c r="A2" s="28"/>
      <c r="B2" s="28"/>
      <c r="C2" s="28"/>
      <c r="D2" s="28"/>
      <c r="E2" s="28"/>
      <c r="F2" s="28"/>
      <c r="G2" s="28"/>
      <c r="H2" s="28"/>
      <c r="I2" s="28"/>
      <c r="K2" s="1" t="e">
        <f>#REF!+#REF!</f>
        <v>#REF!</v>
      </c>
      <c r="L2" s="1" t="e">
        <f>#REF!+#REF!</f>
        <v>#REF!</v>
      </c>
      <c r="M2" s="1" t="e">
        <f>#REF!+#REF!</f>
        <v>#REF!</v>
      </c>
    </row>
    <row r="3" spans="1:19" ht="30" customHeight="1">
      <c r="A3" s="379" t="s">
        <v>127</v>
      </c>
      <c r="B3" s="362"/>
      <c r="C3" s="362"/>
      <c r="D3" s="362"/>
      <c r="E3" s="362"/>
      <c r="F3" s="362"/>
      <c r="G3" s="362"/>
      <c r="H3" s="362"/>
      <c r="I3" s="363"/>
      <c r="J3" s="154" t="s">
        <v>222</v>
      </c>
      <c r="K3" s="154"/>
      <c r="L3" s="154"/>
      <c r="M3" s="154"/>
      <c r="N3" s="154" t="s">
        <v>222</v>
      </c>
      <c r="O3" s="154" t="s">
        <v>144</v>
      </c>
      <c r="P3" s="169" t="s">
        <v>317</v>
      </c>
      <c r="Q3" s="154" t="s">
        <v>144</v>
      </c>
      <c r="R3" s="154" t="s">
        <v>144</v>
      </c>
      <c r="S3" s="154" t="s">
        <v>144</v>
      </c>
    </row>
    <row r="4" spans="1:19" ht="33.75" customHeight="1">
      <c r="A4" s="304" t="s">
        <v>126</v>
      </c>
      <c r="B4" s="292" t="s">
        <v>26</v>
      </c>
      <c r="C4" s="292" t="s">
        <v>72</v>
      </c>
      <c r="D4" s="292" t="s">
        <v>73</v>
      </c>
      <c r="E4" s="292" t="s">
        <v>74</v>
      </c>
      <c r="F4" s="292" t="s">
        <v>226</v>
      </c>
      <c r="G4" s="292" t="s">
        <v>27</v>
      </c>
      <c r="H4" s="292" t="s">
        <v>28</v>
      </c>
      <c r="I4" s="305" t="s">
        <v>29</v>
      </c>
      <c r="J4" s="157">
        <v>2017</v>
      </c>
      <c r="K4" s="157"/>
      <c r="L4" s="157"/>
      <c r="M4" s="157"/>
      <c r="N4" s="157">
        <v>2018</v>
      </c>
      <c r="O4" s="157">
        <v>2019</v>
      </c>
      <c r="P4" s="261">
        <v>2019</v>
      </c>
      <c r="Q4" s="215">
        <v>2020</v>
      </c>
      <c r="R4" s="256">
        <v>2021</v>
      </c>
      <c r="S4" s="255">
        <v>2022</v>
      </c>
    </row>
    <row r="5" spans="1:19" ht="12.75">
      <c r="A5" s="306" t="s">
        <v>31</v>
      </c>
      <c r="B5" s="25" t="s">
        <v>32</v>
      </c>
      <c r="C5" s="25" t="s">
        <v>33</v>
      </c>
      <c r="D5" s="25" t="s">
        <v>34</v>
      </c>
      <c r="E5" s="25" t="s">
        <v>76</v>
      </c>
      <c r="F5" s="25" t="s">
        <v>77</v>
      </c>
      <c r="G5" s="25" t="s">
        <v>78</v>
      </c>
      <c r="H5" s="25" t="s">
        <v>79</v>
      </c>
      <c r="I5" s="307" t="s">
        <v>80</v>
      </c>
      <c r="J5" s="126">
        <v>1</v>
      </c>
      <c r="K5" s="126"/>
      <c r="L5" s="126"/>
      <c r="M5" s="126"/>
      <c r="N5" s="126">
        <v>1</v>
      </c>
      <c r="O5" s="126"/>
      <c r="P5" s="126"/>
      <c r="Q5" s="293">
        <v>1</v>
      </c>
      <c r="R5" s="275">
        <v>1</v>
      </c>
      <c r="S5" s="298">
        <v>1</v>
      </c>
    </row>
    <row r="6" spans="1:19" ht="22.5">
      <c r="A6" s="306"/>
      <c r="B6" s="32" t="s">
        <v>145</v>
      </c>
      <c r="C6" s="32" t="s">
        <v>83</v>
      </c>
      <c r="D6" s="32" t="s">
        <v>111</v>
      </c>
      <c r="E6" s="32" t="s">
        <v>87</v>
      </c>
      <c r="F6" s="32"/>
      <c r="G6" s="32" t="s">
        <v>128</v>
      </c>
      <c r="H6" s="32" t="s">
        <v>101</v>
      </c>
      <c r="I6" s="308" t="s">
        <v>285</v>
      </c>
      <c r="J6" s="138">
        <v>48294</v>
      </c>
      <c r="K6" s="139"/>
      <c r="L6" s="139"/>
      <c r="M6" s="139"/>
      <c r="N6" s="138">
        <v>41372</v>
      </c>
      <c r="O6" s="138">
        <v>53296</v>
      </c>
      <c r="P6" s="138">
        <v>53296</v>
      </c>
      <c r="Q6" s="265">
        <v>55102</v>
      </c>
      <c r="R6" s="270">
        <v>55102</v>
      </c>
      <c r="S6" s="267">
        <v>55102</v>
      </c>
    </row>
    <row r="7" spans="1:19" ht="12.75">
      <c r="A7" s="306"/>
      <c r="B7" s="32" t="s">
        <v>145</v>
      </c>
      <c r="C7" s="32" t="s">
        <v>83</v>
      </c>
      <c r="D7" s="32" t="s">
        <v>111</v>
      </c>
      <c r="E7" s="32" t="s">
        <v>87</v>
      </c>
      <c r="F7" s="32"/>
      <c r="G7" s="32" t="s">
        <v>128</v>
      </c>
      <c r="H7" s="32" t="s">
        <v>101</v>
      </c>
      <c r="I7" s="308" t="s">
        <v>266</v>
      </c>
      <c r="J7" s="138">
        <v>0</v>
      </c>
      <c r="K7" s="139"/>
      <c r="L7" s="139"/>
      <c r="M7" s="139"/>
      <c r="N7" s="138">
        <v>41757</v>
      </c>
      <c r="O7" s="138">
        <v>54600</v>
      </c>
      <c r="P7" s="138">
        <v>54600</v>
      </c>
      <c r="Q7" s="265">
        <v>52169</v>
      </c>
      <c r="R7" s="270">
        <v>52169</v>
      </c>
      <c r="S7" s="267">
        <v>52169</v>
      </c>
    </row>
    <row r="8" spans="1:19" ht="12.75">
      <c r="A8" s="306"/>
      <c r="B8" s="32" t="s">
        <v>145</v>
      </c>
      <c r="C8" s="32" t="s">
        <v>83</v>
      </c>
      <c r="D8" s="32" t="s">
        <v>111</v>
      </c>
      <c r="E8" s="32" t="s">
        <v>87</v>
      </c>
      <c r="F8" s="32"/>
      <c r="G8" s="32" t="s">
        <v>128</v>
      </c>
      <c r="H8" s="32" t="s">
        <v>101</v>
      </c>
      <c r="I8" s="308" t="s">
        <v>336</v>
      </c>
      <c r="J8" s="138">
        <v>0</v>
      </c>
      <c r="K8" s="139"/>
      <c r="L8" s="139"/>
      <c r="M8" s="139"/>
      <c r="N8" s="138">
        <v>0</v>
      </c>
      <c r="O8" s="138">
        <v>0</v>
      </c>
      <c r="P8" s="138">
        <v>0</v>
      </c>
      <c r="Q8" s="265">
        <v>300000</v>
      </c>
      <c r="R8" s="270">
        <v>0</v>
      </c>
      <c r="S8" s="267">
        <v>0</v>
      </c>
    </row>
    <row r="9" spans="1:19" ht="12.75">
      <c r="A9" s="309"/>
      <c r="B9" s="66"/>
      <c r="C9" s="66"/>
      <c r="D9" s="66"/>
      <c r="E9" s="66"/>
      <c r="F9" s="66" t="s">
        <v>255</v>
      </c>
      <c r="G9" s="66"/>
      <c r="H9" s="66"/>
      <c r="I9" s="308" t="s">
        <v>286</v>
      </c>
      <c r="J9" s="140">
        <f>SUM(J6:J8)</f>
        <v>48294</v>
      </c>
      <c r="K9" s="139"/>
      <c r="L9" s="139"/>
      <c r="M9" s="139"/>
      <c r="N9" s="140">
        <f aca="true" t="shared" si="0" ref="N9:S9">SUM(N6:N8)</f>
        <v>83129</v>
      </c>
      <c r="O9" s="140">
        <f t="shared" si="0"/>
        <v>107896</v>
      </c>
      <c r="P9" s="140">
        <f t="shared" si="0"/>
        <v>107896</v>
      </c>
      <c r="Q9" s="266">
        <f t="shared" si="0"/>
        <v>407271</v>
      </c>
      <c r="R9" s="271">
        <f t="shared" si="0"/>
        <v>107271</v>
      </c>
      <c r="S9" s="268">
        <f t="shared" si="0"/>
        <v>107271</v>
      </c>
    </row>
    <row r="10" spans="1:19" ht="12.75">
      <c r="A10" s="310" t="s">
        <v>84</v>
      </c>
      <c r="B10" s="27" t="s">
        <v>40</v>
      </c>
      <c r="C10" s="27" t="s">
        <v>116</v>
      </c>
      <c r="D10" s="27" t="s">
        <v>81</v>
      </c>
      <c r="E10" s="27" t="s">
        <v>87</v>
      </c>
      <c r="F10" s="27" t="s">
        <v>84</v>
      </c>
      <c r="G10" s="27" t="s">
        <v>129</v>
      </c>
      <c r="H10" s="27" t="s">
        <v>39</v>
      </c>
      <c r="I10" s="308" t="s">
        <v>287</v>
      </c>
      <c r="J10" s="106">
        <v>10867</v>
      </c>
      <c r="K10" s="141"/>
      <c r="L10" s="141"/>
      <c r="M10" s="141"/>
      <c r="N10" s="133">
        <v>0</v>
      </c>
      <c r="O10" s="133">
        <v>11640</v>
      </c>
      <c r="P10" s="185">
        <v>0</v>
      </c>
      <c r="Q10" s="294">
        <v>0</v>
      </c>
      <c r="R10" s="296">
        <v>0</v>
      </c>
      <c r="S10" s="299">
        <v>0</v>
      </c>
    </row>
    <row r="11" spans="1:19" ht="12.75">
      <c r="A11" s="311"/>
      <c r="B11" s="311"/>
      <c r="C11" s="311"/>
      <c r="D11" s="311"/>
      <c r="E11" s="311"/>
      <c r="F11" s="313" t="s">
        <v>256</v>
      </c>
      <c r="G11" s="311"/>
      <c r="H11" s="311"/>
      <c r="I11" s="312" t="s">
        <v>288</v>
      </c>
      <c r="J11" s="101">
        <f>SUM(J10)</f>
        <v>10867</v>
      </c>
      <c r="K11" s="142"/>
      <c r="L11" s="142"/>
      <c r="M11" s="142"/>
      <c r="N11" s="136">
        <v>0</v>
      </c>
      <c r="O11" s="136">
        <f>SUM(O10)</f>
        <v>11640</v>
      </c>
      <c r="P11" s="185">
        <v>0</v>
      </c>
      <c r="Q11" s="294">
        <v>0</v>
      </c>
      <c r="R11" s="296">
        <v>0</v>
      </c>
      <c r="S11" s="299">
        <v>0</v>
      </c>
    </row>
    <row r="12" spans="1:19" ht="12.75">
      <c r="A12" s="376" t="s">
        <v>70</v>
      </c>
      <c r="B12" s="377"/>
      <c r="C12" s="377"/>
      <c r="D12" s="377"/>
      <c r="E12" s="377"/>
      <c r="F12" s="377"/>
      <c r="G12" s="377"/>
      <c r="H12" s="377"/>
      <c r="I12" s="378"/>
      <c r="J12" s="111">
        <f>J11+J9</f>
        <v>59161</v>
      </c>
      <c r="K12" s="141"/>
      <c r="L12" s="141"/>
      <c r="M12" s="141"/>
      <c r="N12" s="124">
        <v>83129</v>
      </c>
      <c r="O12" s="124">
        <f>O11+O9</f>
        <v>119536</v>
      </c>
      <c r="P12" s="124">
        <f>P9</f>
        <v>107896</v>
      </c>
      <c r="Q12" s="295">
        <f>Q9</f>
        <v>407271</v>
      </c>
      <c r="R12" s="297">
        <f>R9</f>
        <v>107271</v>
      </c>
      <c r="S12" s="300">
        <f>S9</f>
        <v>107271</v>
      </c>
    </row>
    <row r="21" ht="12.75" customHeight="1">
      <c r="J21" s="84"/>
    </row>
  </sheetData>
  <sheetProtection/>
  <mergeCells count="3">
    <mergeCell ref="A12:I12"/>
    <mergeCell ref="A3:I3"/>
    <mergeCell ref="A1:S1"/>
  </mergeCell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scale="68" r:id="rId1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K20"/>
  <sheetViews>
    <sheetView tabSelected="1" zoomScalePageLayoutView="0" workbookViewId="0" topLeftCell="A1">
      <selection activeCell="C1" sqref="C1:G16"/>
    </sheetView>
  </sheetViews>
  <sheetFormatPr defaultColWidth="10.28125" defaultRowHeight="12.75" customHeight="1"/>
  <cols>
    <col min="1" max="1" width="14.7109375" style="1" customWidth="1"/>
    <col min="2" max="2" width="14.8515625" style="0" customWidth="1"/>
    <col min="3" max="3" width="29.57421875" style="0" customWidth="1"/>
    <col min="4" max="4" width="12.8515625" style="0" customWidth="1"/>
    <col min="5" max="5" width="9.140625" style="0" hidden="1" customWidth="1"/>
    <col min="6" max="6" width="13.140625" style="0" customWidth="1"/>
    <col min="7" max="7" width="30.57421875" style="0" customWidth="1"/>
  </cols>
  <sheetData>
    <row r="1" spans="1:7" ht="33.75" customHeight="1">
      <c r="A1" s="40"/>
      <c r="B1" s="30"/>
      <c r="C1" s="388" t="s">
        <v>332</v>
      </c>
      <c r="D1" s="389"/>
      <c r="E1" s="389"/>
      <c r="F1" s="389"/>
      <c r="G1" s="390"/>
    </row>
    <row r="2" spans="1:7" s="152" customFormat="1" ht="33.75" customHeight="1">
      <c r="A2" s="150"/>
      <c r="B2" s="151"/>
      <c r="C2" s="391"/>
      <c r="D2" s="392"/>
      <c r="E2" s="392"/>
      <c r="F2" s="392"/>
      <c r="G2" s="393"/>
    </row>
    <row r="3" spans="1:7" ht="36.75" customHeight="1">
      <c r="A3" s="40"/>
      <c r="B3" s="30"/>
      <c r="C3" s="397" t="s">
        <v>216</v>
      </c>
      <c r="D3" s="397"/>
      <c r="E3" s="159"/>
      <c r="F3" s="398" t="s">
        <v>217</v>
      </c>
      <c r="G3" s="399"/>
    </row>
    <row r="4" spans="1:7" ht="24.75" customHeight="1">
      <c r="A4" s="40"/>
      <c r="B4" s="30"/>
      <c r="C4" s="400">
        <f>CAST_I_1_PRIJMY!L32+CAST_I_2_PRIJMY!M17+CAST_II_PRIJMY!M11</f>
        <v>3068905</v>
      </c>
      <c r="D4" s="400"/>
      <c r="E4" s="160"/>
      <c r="F4" s="380">
        <f>CAST_I_1_VYDAVKY!O141+CAST_I_2_VYDAVKY!P31+CAST_II_VYDAVKY!Q12</f>
        <v>3068905</v>
      </c>
      <c r="G4" s="380"/>
    </row>
    <row r="5" spans="1:7" ht="25.5" customHeight="1">
      <c r="A5" s="40"/>
      <c r="B5" s="30"/>
      <c r="C5" s="161"/>
      <c r="D5" s="161"/>
      <c r="E5" s="161"/>
      <c r="F5" s="161"/>
      <c r="G5" s="161"/>
    </row>
    <row r="6" spans="1:7" ht="15">
      <c r="A6" s="41"/>
      <c r="C6" s="161"/>
      <c r="D6" s="161"/>
      <c r="E6" s="161"/>
      <c r="F6" s="161"/>
      <c r="G6" s="161"/>
    </row>
    <row r="7" spans="1:11" ht="26.25" customHeight="1">
      <c r="A7" s="143"/>
      <c r="C7" s="162" t="s">
        <v>306</v>
      </c>
      <c r="D7" s="381">
        <f>CAST_I_1_PRIJMY!L32</f>
        <v>2189100</v>
      </c>
      <c r="E7" s="382"/>
      <c r="F7" s="382"/>
      <c r="G7" s="383"/>
      <c r="K7" s="163"/>
    </row>
    <row r="8" spans="1:7" ht="26.25" customHeight="1">
      <c r="A8" s="34"/>
      <c r="C8" s="162" t="s">
        <v>249</v>
      </c>
      <c r="D8" s="381">
        <f>CAST_I_2_PRIJMY!M17</f>
        <v>579805</v>
      </c>
      <c r="E8" s="382"/>
      <c r="F8" s="382"/>
      <c r="G8" s="383"/>
    </row>
    <row r="9" spans="1:7" ht="26.25" customHeight="1">
      <c r="A9" s="34"/>
      <c r="C9" s="162" t="s">
        <v>307</v>
      </c>
      <c r="D9" s="381">
        <f>CAST_II_PRIJMY!M11</f>
        <v>300000</v>
      </c>
      <c r="E9" s="382"/>
      <c r="F9" s="382"/>
      <c r="G9" s="383"/>
    </row>
    <row r="10" spans="3:7" ht="45" customHeight="1">
      <c r="C10" s="165" t="s">
        <v>311</v>
      </c>
      <c r="D10" s="385">
        <f>D7+D8+D9</f>
        <v>3068905</v>
      </c>
      <c r="E10" s="386"/>
      <c r="F10" s="386"/>
      <c r="G10" s="387"/>
    </row>
    <row r="11" spans="3:7" ht="26.25" customHeight="1">
      <c r="C11" s="161"/>
      <c r="D11" s="164"/>
      <c r="E11" s="164"/>
      <c r="F11" s="164"/>
      <c r="G11" s="164"/>
    </row>
    <row r="12" spans="3:7" ht="26.25" customHeight="1">
      <c r="C12" s="162" t="s">
        <v>312</v>
      </c>
      <c r="D12" s="381">
        <f>CAST_I_1_VYDAVKY!O141</f>
        <v>1969453</v>
      </c>
      <c r="E12" s="382"/>
      <c r="F12" s="382"/>
      <c r="G12" s="383"/>
    </row>
    <row r="13" spans="3:7" ht="26.25" customHeight="1">
      <c r="C13" s="162" t="s">
        <v>313</v>
      </c>
      <c r="D13" s="381">
        <f>CAST_I_2_VYDAVKY!P31</f>
        <v>692181</v>
      </c>
      <c r="E13" s="382"/>
      <c r="F13" s="382"/>
      <c r="G13" s="383"/>
    </row>
    <row r="14" spans="3:7" ht="26.25" customHeight="1">
      <c r="C14" s="162" t="s">
        <v>314</v>
      </c>
      <c r="D14" s="381">
        <f>CAST_II_VYDAVKY!Q12</f>
        <v>407271</v>
      </c>
      <c r="E14" s="382"/>
      <c r="F14" s="382"/>
      <c r="G14" s="383"/>
    </row>
    <row r="15" spans="3:7" ht="45" customHeight="1">
      <c r="C15" s="166" t="s">
        <v>217</v>
      </c>
      <c r="D15" s="394">
        <f>D12+D13+D14</f>
        <v>3068905</v>
      </c>
      <c r="E15" s="395"/>
      <c r="F15" s="395"/>
      <c r="G15" s="396"/>
    </row>
    <row r="16" spans="3:7" ht="12.75" customHeight="1">
      <c r="C16" s="145"/>
      <c r="D16" s="384"/>
      <c r="E16" s="384"/>
      <c r="F16" s="384"/>
      <c r="G16" s="384"/>
    </row>
    <row r="20" ht="12.75" customHeight="1">
      <c r="G20" s="301"/>
    </row>
  </sheetData>
  <sheetProtection/>
  <mergeCells count="15">
    <mergeCell ref="C1:G1"/>
    <mergeCell ref="C2:G2"/>
    <mergeCell ref="D7:G7"/>
    <mergeCell ref="D8:G8"/>
    <mergeCell ref="D15:G15"/>
    <mergeCell ref="C3:D3"/>
    <mergeCell ref="F3:G3"/>
    <mergeCell ref="C4:D4"/>
    <mergeCell ref="F4:G4"/>
    <mergeCell ref="D9:G9"/>
    <mergeCell ref="D12:G12"/>
    <mergeCell ref="D13:G13"/>
    <mergeCell ref="D14:G14"/>
    <mergeCell ref="D16:G16"/>
    <mergeCell ref="D10:G10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IVES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pracovnik</dc:creator>
  <cp:keywords/>
  <dc:description/>
  <cp:lastModifiedBy>SLIACKA Monika</cp:lastModifiedBy>
  <cp:lastPrinted>2019-12-11T12:26:10Z</cp:lastPrinted>
  <dcterms:created xsi:type="dcterms:W3CDTF">2004-12-20T08:40:28Z</dcterms:created>
  <dcterms:modified xsi:type="dcterms:W3CDTF">2019-12-11T12:26:15Z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